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2368" windowHeight="9444"/>
  </bookViews>
  <sheets>
    <sheet name="排名" sheetId="1" r:id="rId1"/>
  </sheets>
  <calcPr calcId="125725"/>
</workbook>
</file>

<file path=xl/calcChain.xml><?xml version="1.0" encoding="utf-8"?>
<calcChain xmlns="http://schemas.openxmlformats.org/spreadsheetml/2006/main">
  <c r="F22" i="1"/>
  <c r="BB63"/>
  <c r="BA63"/>
  <c r="AZ63"/>
  <c r="AN63"/>
  <c r="AM63"/>
  <c r="F63"/>
  <c r="BB62"/>
  <c r="AZ62"/>
  <c r="AN62"/>
  <c r="AM62"/>
  <c r="F62"/>
  <c r="BB61"/>
  <c r="BA61"/>
  <c r="AZ61"/>
  <c r="AN61"/>
  <c r="AM61"/>
  <c r="F61"/>
  <c r="BB58"/>
  <c r="BA58"/>
  <c r="AZ58"/>
  <c r="AX58"/>
  <c r="AN58"/>
  <c r="AM58"/>
  <c r="F58"/>
  <c r="BB54"/>
  <c r="BA54"/>
  <c r="AZ54"/>
  <c r="AN54"/>
  <c r="AM54"/>
  <c r="F54"/>
  <c r="BB50"/>
  <c r="AZ50"/>
  <c r="AN50"/>
  <c r="AM50"/>
  <c r="F50"/>
  <c r="BB47"/>
  <c r="AZ47"/>
  <c r="AN47"/>
  <c r="AM47"/>
  <c r="Z47"/>
  <c r="F47"/>
  <c r="BB45"/>
  <c r="AZ45"/>
  <c r="AN45"/>
  <c r="AM45"/>
  <c r="F45"/>
  <c r="BB38"/>
  <c r="AZ38"/>
  <c r="AY38"/>
  <c r="AN38"/>
  <c r="AM38"/>
  <c r="Z38"/>
  <c r="Y38"/>
  <c r="F38"/>
  <c r="BB35"/>
  <c r="BA35"/>
  <c r="AZ35"/>
  <c r="AN35"/>
  <c r="AM35"/>
  <c r="BB33"/>
  <c r="AZ33"/>
  <c r="AN33"/>
  <c r="AM33"/>
  <c r="BB26"/>
  <c r="AZ26"/>
  <c r="AN26"/>
  <c r="AM26"/>
  <c r="Z26"/>
  <c r="F26"/>
  <c r="BB24"/>
  <c r="AZ24"/>
  <c r="AN24"/>
  <c r="AM24"/>
  <c r="Z24"/>
  <c r="BB22"/>
  <c r="AZ22"/>
  <c r="AY22"/>
  <c r="AN22"/>
  <c r="AM22"/>
  <c r="Z22"/>
  <c r="Y22"/>
  <c r="BB19"/>
  <c r="AZ19"/>
  <c r="AY19"/>
  <c r="AN19"/>
  <c r="AM19"/>
  <c r="Z19"/>
  <c r="Y19"/>
  <c r="F19"/>
  <c r="BB17"/>
  <c r="AZ17"/>
  <c r="AY17"/>
  <c r="AN17"/>
  <c r="AM17"/>
  <c r="Z17"/>
  <c r="F17"/>
  <c r="BB14"/>
  <c r="AZ14"/>
  <c r="AY14"/>
  <c r="AX14"/>
  <c r="AN14"/>
  <c r="AM14"/>
  <c r="Z14"/>
  <c r="Y14"/>
  <c r="BB10"/>
  <c r="AZ10"/>
  <c r="AY10"/>
  <c r="AX10"/>
  <c r="AN10"/>
  <c r="AM10"/>
  <c r="Z10"/>
  <c r="Y10"/>
  <c r="F10"/>
  <c r="BB7"/>
  <c r="BA7"/>
  <c r="AZ7"/>
  <c r="AY7"/>
  <c r="AX7"/>
  <c r="AN7"/>
  <c r="AM7"/>
  <c r="F7"/>
</calcChain>
</file>

<file path=xl/sharedStrings.xml><?xml version="1.0" encoding="utf-8"?>
<sst xmlns="http://schemas.openxmlformats.org/spreadsheetml/2006/main" count="375" uniqueCount="292">
  <si>
    <t>河北大学经济学院2021年国家奖学金评分一览表</t>
  </si>
  <si>
    <t>基本信息</t>
  </si>
  <si>
    <t>学习成绩（30%）</t>
  </si>
  <si>
    <t>科研成果（70%）</t>
  </si>
  <si>
    <t>总分</t>
  </si>
  <si>
    <t>名次</t>
  </si>
  <si>
    <t>著作与论文（40%）</t>
  </si>
  <si>
    <t>课题（40%）</t>
  </si>
  <si>
    <t>获奖（20%）</t>
  </si>
  <si>
    <t>量化</t>
  </si>
  <si>
    <t>校正（专硕*1.6）</t>
  </si>
  <si>
    <t>著作/教材</t>
  </si>
  <si>
    <t>一类期刊</t>
  </si>
  <si>
    <t>二类</t>
  </si>
  <si>
    <t>三类</t>
  </si>
  <si>
    <t>四类</t>
  </si>
  <si>
    <t>普刊</t>
  </si>
  <si>
    <t>国家级</t>
  </si>
  <si>
    <t>省部级</t>
  </si>
  <si>
    <t>厅局级</t>
  </si>
  <si>
    <t>校级</t>
  </si>
  <si>
    <t>省级</t>
  </si>
  <si>
    <t>厅级</t>
  </si>
  <si>
    <t>序号</t>
  </si>
  <si>
    <t>姓名</t>
  </si>
  <si>
    <t>专业</t>
  </si>
  <si>
    <t>排名</t>
  </si>
  <si>
    <t>得分</t>
  </si>
  <si>
    <t>著作名称</t>
  </si>
  <si>
    <t>出版社出版时间</t>
  </si>
  <si>
    <t>论文名称</t>
  </si>
  <si>
    <t>刊物及时间</t>
  </si>
  <si>
    <t>课题名称</t>
  </si>
  <si>
    <t>立项单位和批准时间</t>
  </si>
  <si>
    <t>名称</t>
  </si>
  <si>
    <t>批准单位</t>
  </si>
  <si>
    <t>高晓坤</t>
  </si>
  <si>
    <t>金融</t>
  </si>
  <si>
    <t>北京大兴区财政志</t>
  </si>
  <si>
    <t>北京市大兴区财政局2020年1月1日</t>
  </si>
  <si>
    <t>河北大学金融大数据实践教育中心</t>
  </si>
  <si>
    <t>浙江同花顺智能科技有限公司2021年9月10日</t>
  </si>
  <si>
    <t>2022年“挑战杯”河北省一等奖</t>
  </si>
  <si>
    <t>共青团河北省委、河北省教育厅</t>
  </si>
  <si>
    <t>2021年度国家巩固脱贫攻坚第三方评估</t>
  </si>
  <si>
    <t>中国农业大学2021年12月20日</t>
  </si>
  <si>
    <t>第七届“互联网+”河北省铜奖</t>
  </si>
  <si>
    <t>河北省教育厅</t>
  </si>
  <si>
    <t>东部和中部四村脱贫攻坚和乡村振兴案例总结</t>
  </si>
  <si>
    <t>国家乡村振兴局2021年9月1日</t>
  </si>
  <si>
    <t>石丽君</t>
  </si>
  <si>
    <t>统计学</t>
  </si>
  <si>
    <t>创新人才培养：以多维协同平台项目为引领</t>
  </si>
  <si>
    <t>社会科学文献出版社 2021.06</t>
  </si>
  <si>
    <t>京津冀生态涵养区土地价值核算及生态补偿研究</t>
  </si>
  <si>
    <t>全国哲学社会科学工作办公室2021.9</t>
  </si>
  <si>
    <t>双碳目标约束下京津冀生态产品价值核算与实现机制研究</t>
  </si>
  <si>
    <t>河北省教育厅重大2022.04</t>
  </si>
  <si>
    <t>京津冀城市群综合竞争力测度及协同发展中的应用</t>
  </si>
  <si>
    <t>河北省统计局2022.05</t>
  </si>
  <si>
    <t>生态承载视域下农村土地流转意愿与行为研究</t>
  </si>
  <si>
    <t>河北省社会科学院 -社会科学优秀成果奖</t>
  </si>
  <si>
    <t>社会经济问题统计调查研究方法</t>
  </si>
  <si>
    <t>科学出版社 2022.05</t>
  </si>
  <si>
    <t>新时代经济高质量发展的路径选择与政策体系构建</t>
  </si>
  <si>
    <t>北京璟通科技咨询有限责任公司2022.07</t>
  </si>
  <si>
    <t>土地资源价值核算及在京津冀环境协同治理中的应用研究</t>
  </si>
  <si>
    <t>河北省教育厅青年拔尖人才项目2021.12</t>
  </si>
  <si>
    <t xml:space="preserve"> </t>
  </si>
  <si>
    <t>正大杯第十二届全国大学生市场调研与分析大赛（国赛三等奖）</t>
  </si>
  <si>
    <t>中国商业统计学会、全国大学生市场调查与分析大赛组委会</t>
  </si>
  <si>
    <t>区域资源环境承载力评价方法</t>
  </si>
  <si>
    <t>河北大学出版社2020.08</t>
  </si>
  <si>
    <t>首都新机场临空经济区绿色发展评价与监测体系研究</t>
  </si>
  <si>
    <t>北京现代产业新区发展研究基地2021.12</t>
  </si>
  <si>
    <t>人民出版社2021.11</t>
  </si>
  <si>
    <t>毛文倩</t>
  </si>
  <si>
    <t>区域经济学</t>
  </si>
  <si>
    <t>市场调查与预测</t>
  </si>
  <si>
    <t>科学出版社（2021.6）</t>
  </si>
  <si>
    <t>中国绿色金融发展现状及其空间相关性研究</t>
  </si>
  <si>
    <t>金融理论与教学(2022.8）</t>
  </si>
  <si>
    <t>京津冀地区湿地生态价值与生态保护机制研究</t>
  </si>
  <si>
    <t>河北省教育厅重大（2021.12)</t>
  </si>
  <si>
    <t>河北省医养结合模式探究与实施路径构想</t>
  </si>
  <si>
    <t>河北省社会科学界联合会（2021.7）</t>
  </si>
  <si>
    <t>2022年全国大学生统计建模大赛一等奖</t>
  </si>
  <si>
    <t>中国统计教育学会（2022.8)</t>
  </si>
  <si>
    <t>河北省一等奖;财政助力数字经济高质量发展</t>
  </si>
  <si>
    <t>河北省财政厅；河北省财政学会(2021.12）</t>
  </si>
  <si>
    <t>新文科背景下创新人才培养与人力资本研究</t>
  </si>
  <si>
    <t>知识产权出版社（2022.8）</t>
  </si>
  <si>
    <t>中国大豆期货价格波动特征：基于 中美贸易摩擦视角的ARCH类模型研究</t>
  </si>
  <si>
    <t>河北农业大学学报（社会科学版）2022.6</t>
  </si>
  <si>
    <t>社会经济调查方法与大数据分析教学案例</t>
  </si>
  <si>
    <t>河北省教育厅（2022.3）</t>
  </si>
  <si>
    <t>践行习近平总书记重要讲话精神，冰雪经济</t>
  </si>
  <si>
    <t>河北省体育局</t>
  </si>
  <si>
    <t>河北省三等奖;冰雪运动竞技人才培养与管理团队配备</t>
  </si>
  <si>
    <t>河北省人力资源和社会保障厅（2021.4）</t>
  </si>
  <si>
    <t>农旅融合减贫效应研究：作用机理与实证考察</t>
  </si>
  <si>
    <t>新疆农垦经济(2021.10)</t>
  </si>
  <si>
    <t>窗口服务单位服务质量提升与人员激励机制研究</t>
  </si>
  <si>
    <t>河北省人力资源和社会保障厅（2021年6月）</t>
  </si>
  <si>
    <t>2020年河北大学第六届研究生英语微视频大赛三等奖</t>
  </si>
  <si>
    <t>河北大学研究生院/公共外语教学部（2020.12）</t>
  </si>
  <si>
    <t>李瑞媛</t>
  </si>
  <si>
    <t>20世界经济</t>
  </si>
  <si>
    <t>数字经济推动中国经济高质量发展影响研究</t>
  </si>
  <si>
    <t>中外企业家2021年5月</t>
  </si>
  <si>
    <t>中国企业境外直接投资合规风险及应对研究</t>
  </si>
  <si>
    <t>全国哲学社会科学基金项目2019年7月（未结项）</t>
  </si>
  <si>
    <t>“两业”融合推动河北省制造业高质量发展研究</t>
  </si>
  <si>
    <t>河北省教育厅
2021年1月</t>
  </si>
  <si>
    <t>区块链金融创新实训平台建设项目研究</t>
  </si>
  <si>
    <t>教育部
2020年11月</t>
  </si>
  <si>
    <t>河北省高校硕士研究生英语翻译大赛（2021年第二届）</t>
  </si>
  <si>
    <t>河北省教育厅2021年12月</t>
  </si>
  <si>
    <t>双循环格局下中国企业境外上市对资本配置效率的影响研究</t>
  </si>
  <si>
    <t>全国哲学社会科学基金项目2021年9月</t>
  </si>
  <si>
    <t>省级研究生示范研究课程:世界经济理论前沿专题</t>
  </si>
  <si>
    <t>河北省教育厅
2022年3月</t>
  </si>
  <si>
    <t>侯美伊</t>
  </si>
  <si>
    <t>白洋淀流域国土空间利用情景研究</t>
  </si>
  <si>
    <t>科学出版社（2021.12）</t>
  </si>
  <si>
    <t>The Influence of Country Risks on the International Agricultural Trade Patterns Based on Network Analysis and Panel Data Method</t>
  </si>
  <si>
    <t>Agriculture-Basel （2022.03）</t>
  </si>
  <si>
    <t>曹妃甸区乡村振兴“十四五”规划(横)</t>
  </si>
  <si>
    <t>曹妃甸区发展和改革局（2021.03）</t>
  </si>
  <si>
    <t>产业链视角下大宗商品价格波动对我国粮食安全的影响测度研究</t>
  </si>
  <si>
    <t>河北省教育厅科学技术处（2022.02）</t>
  </si>
  <si>
    <t>人工智能对我省就业的影响及对策研究</t>
  </si>
  <si>
    <t>河北省人力资源和社会保障厅（2022.03）</t>
  </si>
  <si>
    <t>Estimation of Heavy Metal Content in Soil Based on Machine Learning Models</t>
  </si>
  <si>
    <t xml:space="preserve">LAND (2022.07) </t>
  </si>
  <si>
    <t>河北省科技计划软科学研究项目</t>
  </si>
  <si>
    <t>河北省科技厅（2022.07）</t>
  </si>
  <si>
    <t>保定市税务局技术服务委托</t>
  </si>
  <si>
    <t>保定市第二税务分局（2021.09）</t>
  </si>
  <si>
    <t>农业技术经理人职业能力标准体系构建及提升研究</t>
  </si>
  <si>
    <t>河北省人力资源和社会保障厅（2022.05）</t>
  </si>
  <si>
    <t>吕梦思</t>
  </si>
  <si>
    <t>河北省教育厅2022.04</t>
  </si>
  <si>
    <t>王玥</t>
  </si>
  <si>
    <t>世界经济</t>
  </si>
  <si>
    <t>中国对“一带一路”沿线国家投资的辐射效应研究</t>
  </si>
  <si>
    <t>经济科学出版社/2021年5月</t>
  </si>
  <si>
    <t>中国教育获得性别差异逆转下婚姻有效供给匹配失衡研究</t>
  </si>
  <si>
    <t>中国人口科学/2022年6月</t>
  </si>
  <si>
    <t>2021年保定市白沟新城管理委员会改革实效评估</t>
  </si>
  <si>
    <t>河北大学/2021年8月</t>
  </si>
  <si>
    <t>科技型中小企业高质量发展的路径研究</t>
  </si>
  <si>
    <t>河北大学/2021年3月</t>
  </si>
  <si>
    <t>中-新农牧生产-贸易-资源环境系统优化策略</t>
  </si>
  <si>
    <t>科技部/2021年7月</t>
  </si>
  <si>
    <t>博野县2021年全面深化改革任务第三方评估（优化营商环境落实情况）</t>
  </si>
  <si>
    <t>耿之璇</t>
  </si>
  <si>
    <t>人口学</t>
  </si>
  <si>
    <t>生育支持政策：推动实现适度生育水平的重要保障</t>
  </si>
  <si>
    <t xml:space="preserve">刊物：《人口与健康》
时间 ：2022年1月8日      </t>
  </si>
  <si>
    <t>研究阐释党的十九届五中全会精神国家社科基金重大项目“增强综合实力的中国人口长期发展战略研究”</t>
  </si>
  <si>
    <t>全国哲学社会科学工作办公室，  2021年1月1日</t>
  </si>
  <si>
    <t>我国新型生育文化建设及新时代转型发展研究</t>
  </si>
  <si>
    <t>中国计划生育协会
2022年8月</t>
  </si>
  <si>
    <t>河北省构建生育支持政策体系探索研究</t>
  </si>
  <si>
    <t>河北省哲学社会科学工作办公室，2021年9月</t>
  </si>
  <si>
    <t>河北省近年来生育率下降问题研究</t>
  </si>
  <si>
    <t>河北省卫生健康委员会2021年4月</t>
  </si>
  <si>
    <t>构建家庭发展服务体系研究</t>
  </si>
  <si>
    <t>深圳市计划生育协会
2021年9月</t>
  </si>
  <si>
    <t>河北省关于延长产假、增设育儿假和老人护理假“三个假期”研究</t>
  </si>
  <si>
    <t>河北省卫生健康委员会2022年7月</t>
  </si>
  <si>
    <t>优化生育政策促进河北人口长期均衡发展研究</t>
  </si>
  <si>
    <t>河北省第七次全国人口普查领导小组办公室
2022年6月</t>
  </si>
  <si>
    <t>河北省提升育龄夫妇生育意愿、促进三孩政策落实研究</t>
  </si>
  <si>
    <t>朱文卿</t>
  </si>
  <si>
    <t>国际贸易学</t>
  </si>
  <si>
    <t>世界政治不确定性对中国企业国际化动态选择及其创新的影响研究，19BJL130</t>
  </si>
  <si>
    <t>全国哲学社会科学工作办公室2019年</t>
  </si>
  <si>
    <t>金融科技促进国内国际双循环的机制及政策体系研究，KJJR2021-010</t>
  </si>
  <si>
    <t>四川省高校哲学社会科学重点研究基地2021年</t>
  </si>
  <si>
    <t>河北省普通高校青年拔尖人才项目，BJ2020077</t>
  </si>
  <si>
    <t>增强综合实力的中国人口长期发展战略研究，21ZDA108</t>
  </si>
  <si>
    <t>全国哲学社会科学工作办公室2021年</t>
  </si>
  <si>
    <t>温佳雨</t>
  </si>
  <si>
    <t>应用统计</t>
  </si>
  <si>
    <t>《我国适度人口规模与经济资源环境协调发展研究》</t>
  </si>
  <si>
    <t>国务院第七次全国人口普查领导小组办公室
2021年11月</t>
  </si>
  <si>
    <t>《利用手机信号等大数据开展人口监测的模型构建》</t>
  </si>
  <si>
    <t>河北省统计局
2022年1月</t>
  </si>
  <si>
    <t>《河北省婚姻状况及变动趋势》</t>
  </si>
  <si>
    <t>《河北省人口健康预期寿命研究》</t>
  </si>
  <si>
    <t>谷子璠</t>
  </si>
  <si>
    <t>科学出版社(2021.12)</t>
  </si>
  <si>
    <t>LAND(2022.07)</t>
  </si>
  <si>
    <t>曹妃甸区乡村振兴“十四五”规划</t>
  </si>
  <si>
    <t>唐山市曹妃甸区发展和改革局(2021)</t>
  </si>
  <si>
    <t>河北省高新区科技创新财政支持政策研究</t>
  </si>
  <si>
    <t>河北省社科联(2022.08)</t>
  </si>
  <si>
    <t>河北省农业科技园区科技社会化服务评价及创新绩效研究</t>
  </si>
  <si>
    <t>河北省科学技术厅(2022.06)</t>
  </si>
  <si>
    <t>河北省人力资源和社会保障厅2022.05</t>
  </si>
  <si>
    <t>河北省农业2030碳达峰技术路径研究</t>
  </si>
  <si>
    <t>河北省教育厅(2022.04)</t>
  </si>
  <si>
    <t>河北省人力资源和社会保障厅(2022.03)</t>
  </si>
  <si>
    <t>出口退税岗位练兵比武测试题</t>
  </si>
  <si>
    <t>国家税务总局保定市第二税务分局(2021.09)</t>
  </si>
  <si>
    <t>河北省海岸带土地利用调查研究</t>
  </si>
  <si>
    <t>河北大学资源利用与环境保护研究中心(2020.10)</t>
  </si>
  <si>
    <t>河北区域经济和合作经济专题研究</t>
  </si>
  <si>
    <t>河北大学资源利用与环境保护研究中心(2021.06)</t>
  </si>
  <si>
    <t>李祥龙</t>
  </si>
  <si>
    <t>维吾尔族流动人口族际交往发生机制与促进策略研究（18BRK043）</t>
  </si>
  <si>
    <t>全国哲学社会科学规划办公室2018年</t>
  </si>
  <si>
    <t>2020年河北省残疾人基本服务状况和需求信息数据动态更新数据质量评估与数据分析</t>
  </si>
  <si>
    <t>河北省残疾人联合会2019年</t>
  </si>
  <si>
    <t>北戴河生命健康产业创新示范区五年回顾与思考</t>
  </si>
  <si>
    <t>秦皇岛市北戴河新区健康城办2021年</t>
  </si>
  <si>
    <t>2016年度河北省社会科学基金项目(201604020205)</t>
  </si>
  <si>
    <t>河北省社科院2016年</t>
  </si>
  <si>
    <t>河北省第七次全国人口普查课题（户籍人口静态数据研究分析）</t>
  </si>
  <si>
    <t>河北省人口普查领导小组办公室2022年</t>
  </si>
  <si>
    <t>张淼</t>
  </si>
  <si>
    <t>金融学</t>
  </si>
  <si>
    <t>中-新农牧生产和贸易的资源环境效应与系统优化途径研究</t>
  </si>
  <si>
    <t>中国科学技术交流中心2021年5月</t>
  </si>
  <si>
    <t>绿色金融碳减排效应、机制与优化路径研究</t>
  </si>
  <si>
    <t>河北省教育厅2019年1月</t>
  </si>
  <si>
    <t>河北省商业健康保险发展路径研究</t>
  </si>
  <si>
    <t>河北省保险学会、河北省发改委2021年4月</t>
  </si>
  <si>
    <t>河北省经济高质量发展的测度与驱动因素研究</t>
  </si>
  <si>
    <t>河北省统计局2020年3月</t>
  </si>
  <si>
    <t>肖瑶</t>
  </si>
  <si>
    <t>4/12</t>
  </si>
  <si>
    <t>经济学类国家级一流本科专业融入理工要素的人才培养模式改革研究</t>
  </si>
  <si>
    <t>教育部 2021.05</t>
  </si>
  <si>
    <t>数字技术创新对全球价值链贸易隐含碳排放的影响研究</t>
  </si>
  <si>
    <t>河北省教育厅 2022.02</t>
  </si>
  <si>
    <t>价值链数字化如何助力我国工程机械跨国公司参与全球生产网络升级-基于扎根理论的多案例研究</t>
  </si>
  <si>
    <t>全国国际商务专业学位研究生数字经济与贸易案例竞赛组织委员会</t>
  </si>
  <si>
    <t>生产网络视角下河北对接”一带一路“战略研究</t>
  </si>
  <si>
    <t>河北省哲学社会科学办公室 2022.07</t>
  </si>
  <si>
    <t>数字经济下就业生态演变与促进河北新就业形态健康发展研究</t>
  </si>
  <si>
    <t>河北省人力资源和社会保障厅 2021.04</t>
  </si>
  <si>
    <t>价值链数字化下参加全球生产网络地域特征演变与我国制造业国际分工地位提升研究</t>
  </si>
  <si>
    <t>教育部 2022.03</t>
  </si>
  <si>
    <t>全球价值链数字化下世界级先进制造业集群演进及对雄安的启示研究</t>
  </si>
  <si>
    <t>河北省社会科学界联合会 2021.08</t>
  </si>
  <si>
    <t>2020年国家精准扶贫工作成效甘肃省第三方评估项目</t>
  </si>
  <si>
    <t>扶贫办 2021.09</t>
  </si>
  <si>
    <t>河北省研究生课程思政示范课程、教学团队项目”《国际商务》”</t>
  </si>
  <si>
    <t>河北省教育厅 2021.10</t>
  </si>
  <si>
    <t>孟维瑄</t>
  </si>
  <si>
    <t>金融专硕</t>
  </si>
  <si>
    <t>4/44</t>
  </si>
  <si>
    <t>拉萨市人口住房现状、问题与政策</t>
  </si>
  <si>
    <t>拉萨市第七次全国人口普查领导小组2022.8.4</t>
  </si>
  <si>
    <t>河北省教育厅2022.03</t>
  </si>
  <si>
    <t>普惠金融背景下乡村振兴防返贫研究</t>
  </si>
  <si>
    <t>河北省金融学会2022.5.12</t>
  </si>
  <si>
    <t>河北省保险学会2021.11.16</t>
  </si>
  <si>
    <t>曹梓琳</t>
  </si>
  <si>
    <t>国际商务</t>
  </si>
  <si>
    <t>生产网络视角下河北对接“一带一路”战略研究</t>
  </si>
  <si>
    <t>河北省教育厅科学技术处 2022.02</t>
  </si>
  <si>
    <t>数字全球化下国际商务硕士（MIB）教学案例精选</t>
  </si>
  <si>
    <t>河北大学 2021.01</t>
  </si>
  <si>
    <t>价值链数字化如何助力三一重工参与全球生产网络升级</t>
  </si>
  <si>
    <t>价值链数字化下参与全球生产网络地域特征演变与我国制造业国际分工地位提升研究</t>
  </si>
  <si>
    <t>教育部2020.03</t>
  </si>
  <si>
    <t>全球价值链数字化下世界级先进制造业集群演进及其对雄安的启示研究</t>
  </si>
  <si>
    <t>河北省社科联2021.08</t>
  </si>
  <si>
    <t>河北省研究生课程思政示范课程、教学名师（团队）项目：《国际商务》</t>
  </si>
  <si>
    <t>孔德鑫</t>
  </si>
  <si>
    <t>保险</t>
  </si>
  <si>
    <t>河北省金融学会</t>
  </si>
  <si>
    <t>河北省商业养老保险发展研究</t>
  </si>
  <si>
    <t>河北省保险学会</t>
  </si>
  <si>
    <t>张育荧</t>
  </si>
  <si>
    <t>5/10</t>
  </si>
  <si>
    <t>粮食生产端安全状况的数字检测与风险防控研究</t>
  </si>
  <si>
    <t>国家统计局2021.07</t>
  </si>
  <si>
    <t>支出型困难家庭的识别及救助策略研究</t>
  </si>
  <si>
    <t>河北省民政厅、河北省教育厅2022.03</t>
  </si>
  <si>
    <t>数字经济对高质量发展的影响效应研究</t>
  </si>
  <si>
    <t>河北大学2021.09</t>
  </si>
  <si>
    <t>张志轩</t>
  </si>
  <si>
    <t>国际商务（专硕）</t>
  </si>
  <si>
    <t>《跨境电商创新创业人才培养体系探索》</t>
  </si>
  <si>
    <t>教育部高教司-2021.10.29</t>
  </si>
  <si>
    <t>《国际商务谈判教学案例建设》</t>
  </si>
  <si>
    <t>河北大学研究生院-2022.06.25</t>
  </si>
</sst>
</file>

<file path=xl/styles.xml><?xml version="1.0" encoding="utf-8"?>
<styleSheet xmlns="http://schemas.openxmlformats.org/spreadsheetml/2006/main">
  <numFmts count="2">
    <numFmt numFmtId="178" formatCode="m/d"/>
    <numFmt numFmtId="179" formatCode="0.00_ "/>
  </numFmts>
  <fonts count="10">
    <font>
      <sz val="11"/>
      <color theme="1"/>
      <name val="等线"/>
      <charset val="134"/>
      <scheme val="minor"/>
    </font>
    <font>
      <sz val="9"/>
      <color theme="1"/>
      <name val="等线"/>
      <charset val="134"/>
      <scheme val="minor"/>
    </font>
    <font>
      <sz val="9"/>
      <color theme="1"/>
      <name val="宋体"/>
      <family val="3"/>
      <charset val="134"/>
    </font>
    <font>
      <b/>
      <sz val="9"/>
      <color theme="1"/>
      <name val="宋体"/>
      <family val="3"/>
      <charset val="134"/>
    </font>
    <font>
      <b/>
      <sz val="9"/>
      <color theme="1"/>
      <name val="等线"/>
      <charset val="134"/>
      <scheme val="minor"/>
    </font>
    <font>
      <b/>
      <sz val="8"/>
      <name val="宋体"/>
      <family val="3"/>
      <charset val="134"/>
    </font>
    <font>
      <sz val="8"/>
      <name val="宋体"/>
      <family val="3"/>
      <charset val="134"/>
    </font>
    <font>
      <sz val="9"/>
      <name val="宋体"/>
      <family val="3"/>
      <charset val="134"/>
    </font>
    <font>
      <b/>
      <sz val="9"/>
      <name val="宋体"/>
      <family val="3"/>
      <charset val="134"/>
    </font>
    <font>
      <sz val="9"/>
      <name val="等线"/>
      <charset val="134"/>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89">
    <xf numFmtId="0" fontId="0" fillId="0" borderId="0" xfId="0"/>
    <xf numFmtId="0" fontId="0" fillId="2" borderId="0" xfId="0" applyFill="1"/>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3"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3"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2" borderId="1" xfId="0" applyFont="1" applyFill="1" applyBorder="1" applyAlignment="1">
      <alignment horizont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57" fontId="6" fillId="2" borderId="1"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vertical="center" wrapText="1"/>
    </xf>
    <xf numFmtId="0" fontId="5" fillId="2" borderId="1" xfId="0" applyFont="1" applyFill="1" applyBorder="1" applyAlignment="1">
      <alignment vertical="center" wrapText="1"/>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5" fillId="3" borderId="3" xfId="0" applyFont="1" applyFill="1" applyBorder="1" applyAlignment="1">
      <alignment horizontal="center" vertical="center"/>
    </xf>
    <xf numFmtId="31" fontId="6" fillId="3" borderId="1" xfId="0" applyNumberFormat="1" applyFont="1" applyFill="1" applyBorder="1" applyAlignment="1">
      <alignment horizontal="center" vertical="center" wrapText="1"/>
    </xf>
    <xf numFmtId="31" fontId="6" fillId="2"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2" borderId="3" xfId="0" applyFont="1" applyFill="1" applyBorder="1" applyAlignment="1">
      <alignment horizontal="center" vertical="center"/>
    </xf>
    <xf numFmtId="2" fontId="5" fillId="2" borderId="3" xfId="0" applyNumberFormat="1" applyFont="1" applyFill="1" applyBorder="1" applyAlignment="1">
      <alignment horizontal="center" vertical="center"/>
    </xf>
    <xf numFmtId="0" fontId="5" fillId="2" borderId="1" xfId="0" applyFont="1" applyFill="1" applyBorder="1" applyAlignment="1">
      <alignment horizontal="center" vertical="center"/>
    </xf>
    <xf numFmtId="2" fontId="5"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178" fontId="6" fillId="3"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2" fontId="5"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2" fontId="5" fillId="2" borderId="3" xfId="0" applyNumberFormat="1" applyFont="1" applyFill="1" applyBorder="1" applyAlignment="1">
      <alignment horizontal="center" vertical="center" wrapText="1"/>
    </xf>
    <xf numFmtId="2" fontId="5" fillId="2" borderId="5" xfId="0" applyNumberFormat="1" applyFont="1" applyFill="1" applyBorder="1" applyAlignment="1">
      <alignment horizontal="center" vertical="center" wrapText="1"/>
    </xf>
    <xf numFmtId="179" fontId="5" fillId="3" borderId="1" xfId="0" applyNumberFormat="1" applyFont="1" applyFill="1" applyBorder="1" applyAlignment="1">
      <alignment horizontal="center" vertical="center"/>
    </xf>
    <xf numFmtId="2" fontId="5" fillId="2" borderId="6" xfId="0" applyNumberFormat="1" applyFont="1" applyFill="1" applyBorder="1" applyAlignment="1">
      <alignment horizontal="center" vertical="center" wrapText="1"/>
    </xf>
    <xf numFmtId="2" fontId="5" fillId="3" borderId="3" xfId="0" applyNumberFormat="1" applyFont="1" applyFill="1" applyBorder="1" applyAlignment="1">
      <alignment horizontal="center" vertical="center"/>
    </xf>
    <xf numFmtId="2" fontId="5" fillId="3" borderId="5" xfId="0" applyNumberFormat="1" applyFont="1" applyFill="1" applyBorder="1" applyAlignment="1">
      <alignment horizontal="center" vertical="center"/>
    </xf>
    <xf numFmtId="2" fontId="5" fillId="3" borderId="6"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5"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C63"/>
  <sheetViews>
    <sheetView tabSelected="1" workbookViewId="0">
      <pane xSplit="2" ySplit="6" topLeftCell="AF20" activePane="bottomRight" state="frozen"/>
      <selection pane="topRight"/>
      <selection pane="bottomLeft"/>
      <selection pane="bottomRight" activeCell="F22" sqref="F22:F23"/>
    </sheetView>
  </sheetViews>
  <sheetFormatPr defaultColWidth="9" defaultRowHeight="10.8"/>
  <cols>
    <col min="1" max="1" width="4.44140625" style="6" customWidth="1"/>
    <col min="2" max="2" width="5.6640625" style="6" customWidth="1"/>
    <col min="3" max="3" width="10" style="6" customWidth="1"/>
    <col min="4" max="5" width="4.44140625" style="6" customWidth="1"/>
    <col min="6" max="6" width="4.88671875" style="6" customWidth="1"/>
    <col min="7" max="7" width="8.5546875" style="6" customWidth="1"/>
    <col min="8" max="8" width="12.44140625" style="6" customWidth="1"/>
    <col min="9" max="9" width="4.44140625" style="6" customWidth="1"/>
    <col min="10" max="10" width="7.5546875" style="6" customWidth="1"/>
    <col min="11" max="11" width="9.109375" style="6" customWidth="1"/>
    <col min="12" max="12" width="4.44140625" style="6" customWidth="1"/>
    <col min="13" max="13" width="9.5546875" style="6" customWidth="1"/>
    <col min="14" max="14" width="10.33203125" style="6" customWidth="1"/>
    <col min="15" max="15" width="4.44140625" style="6" customWidth="1"/>
    <col min="16" max="16" width="7.5546875" style="6" customWidth="1"/>
    <col min="17" max="17" width="9.109375" style="6" customWidth="1"/>
    <col min="18" max="18" width="4.44140625" style="6" customWidth="1"/>
    <col min="19" max="19" width="7.5546875" style="6" customWidth="1"/>
    <col min="20" max="20" width="9.109375" style="6" customWidth="1"/>
    <col min="21" max="21" width="4.44140625" style="6" customWidth="1"/>
    <col min="22" max="22" width="9" style="6"/>
    <col min="23" max="23" width="9.109375" style="6" customWidth="1"/>
    <col min="24" max="25" width="4.44140625" style="6" customWidth="1"/>
    <col min="26" max="26" width="5.21875" style="6" customWidth="1"/>
    <col min="27" max="27" width="9.33203125" style="6" customWidth="1"/>
    <col min="28" max="28" width="15.88671875" style="6" customWidth="1"/>
    <col min="29" max="29" width="4.44140625" style="6" customWidth="1"/>
    <col min="30" max="30" width="16.33203125" style="6" customWidth="1"/>
    <col min="31" max="31" width="30.6640625" style="6" customWidth="1"/>
    <col min="32" max="32" width="4.44140625" style="6" customWidth="1"/>
    <col min="33" max="33" width="8.77734375" style="6" customWidth="1"/>
    <col min="34" max="34" width="15.88671875" style="6" customWidth="1"/>
    <col min="35" max="35" width="4.44140625" style="6" customWidth="1"/>
    <col min="36" max="36" width="8.5546875" style="6" customWidth="1"/>
    <col min="37" max="37" width="15.88671875" style="6" customWidth="1"/>
    <col min="38" max="40" width="4.44140625" style="6" customWidth="1"/>
    <col min="41" max="41" width="8.77734375" style="6" customWidth="1"/>
    <col min="42" max="42" width="10.33203125" style="6" customWidth="1"/>
    <col min="43" max="43" width="4.44140625" style="6" customWidth="1"/>
    <col min="44" max="44" width="8.77734375" style="6" customWidth="1"/>
    <col min="45" max="45" width="8.88671875" style="6" customWidth="1"/>
    <col min="46" max="46" width="4.44140625" style="6" customWidth="1"/>
    <col min="47" max="47" width="8.88671875" style="6" customWidth="1"/>
    <col min="48" max="48" width="10.6640625" style="6" customWidth="1"/>
    <col min="49" max="51" width="4.44140625" style="6" customWidth="1"/>
    <col min="52" max="52" width="5.5546875" style="7" customWidth="1"/>
    <col min="53" max="53" width="6" style="7" customWidth="1"/>
    <col min="54" max="54" width="6.6640625" style="7" customWidth="1"/>
    <col min="55" max="55" width="4.44140625" style="6" customWidth="1"/>
    <col min="56" max="16384" width="9" style="6"/>
  </cols>
  <sheetData>
    <row r="1" spans="1:55">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row>
    <row r="2" spans="1:55" ht="11.55" customHeight="1">
      <c r="A2" s="33" t="s">
        <v>1</v>
      </c>
      <c r="B2" s="33"/>
      <c r="C2" s="33"/>
      <c r="D2" s="88" t="s">
        <v>2</v>
      </c>
      <c r="E2" s="88"/>
      <c r="F2" s="88"/>
      <c r="G2" s="33" t="s">
        <v>3</v>
      </c>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28"/>
      <c r="BB2" s="77" t="s">
        <v>4</v>
      </c>
      <c r="BC2" s="33" t="s">
        <v>5</v>
      </c>
    </row>
    <row r="3" spans="1:55">
      <c r="A3" s="33"/>
      <c r="B3" s="33"/>
      <c r="C3" s="33"/>
      <c r="D3" s="88"/>
      <c r="E3" s="88"/>
      <c r="F3" s="88"/>
      <c r="G3" s="33" t="s">
        <v>6</v>
      </c>
      <c r="H3" s="33"/>
      <c r="I3" s="33"/>
      <c r="J3" s="33"/>
      <c r="K3" s="33"/>
      <c r="L3" s="33"/>
      <c r="M3" s="33"/>
      <c r="N3" s="33"/>
      <c r="O3" s="33"/>
      <c r="P3" s="33"/>
      <c r="Q3" s="33"/>
      <c r="R3" s="33"/>
      <c r="S3" s="33"/>
      <c r="T3" s="33"/>
      <c r="U3" s="33"/>
      <c r="V3" s="33"/>
      <c r="W3" s="33"/>
      <c r="X3" s="33"/>
      <c r="Y3" s="33"/>
      <c r="Z3" s="33"/>
      <c r="AA3" s="33" t="s">
        <v>7</v>
      </c>
      <c r="AB3" s="33"/>
      <c r="AC3" s="33"/>
      <c r="AD3" s="33"/>
      <c r="AE3" s="33"/>
      <c r="AF3" s="33"/>
      <c r="AG3" s="33"/>
      <c r="AH3" s="33"/>
      <c r="AI3" s="33"/>
      <c r="AJ3" s="33"/>
      <c r="AK3" s="33"/>
      <c r="AL3" s="33"/>
      <c r="AM3" s="33"/>
      <c r="AN3" s="33"/>
      <c r="AO3" s="33" t="s">
        <v>8</v>
      </c>
      <c r="AP3" s="33"/>
      <c r="AQ3" s="33"/>
      <c r="AR3" s="33"/>
      <c r="AS3" s="33"/>
      <c r="AT3" s="33"/>
      <c r="AU3" s="33"/>
      <c r="AV3" s="33"/>
      <c r="AW3" s="33"/>
      <c r="AX3" s="33"/>
      <c r="AY3" s="33"/>
      <c r="AZ3" s="33" t="s">
        <v>9</v>
      </c>
      <c r="BA3" s="68" t="s">
        <v>10</v>
      </c>
      <c r="BB3" s="78"/>
      <c r="BC3" s="33"/>
    </row>
    <row r="4" spans="1:55">
      <c r="A4" s="33"/>
      <c r="B4" s="33"/>
      <c r="C4" s="33"/>
      <c r="D4" s="88"/>
      <c r="E4" s="88"/>
      <c r="F4" s="88"/>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69"/>
      <c r="BB4" s="78"/>
      <c r="BC4" s="33"/>
    </row>
    <row r="5" spans="1:55">
      <c r="A5" s="33"/>
      <c r="B5" s="33"/>
      <c r="C5" s="33"/>
      <c r="D5" s="88"/>
      <c r="E5" s="88"/>
      <c r="F5" s="88"/>
      <c r="G5" s="33" t="s">
        <v>11</v>
      </c>
      <c r="H5" s="33"/>
      <c r="I5" s="33"/>
      <c r="J5" s="33" t="s">
        <v>12</v>
      </c>
      <c r="K5" s="33"/>
      <c r="L5" s="8"/>
      <c r="M5" s="33" t="s">
        <v>13</v>
      </c>
      <c r="N5" s="33"/>
      <c r="O5" s="8"/>
      <c r="P5" s="33" t="s">
        <v>14</v>
      </c>
      <c r="Q5" s="33"/>
      <c r="R5" s="8"/>
      <c r="S5" s="33" t="s">
        <v>15</v>
      </c>
      <c r="T5" s="33"/>
      <c r="U5" s="8"/>
      <c r="V5" s="33" t="s">
        <v>16</v>
      </c>
      <c r="W5" s="33"/>
      <c r="X5" s="8"/>
      <c r="Y5" s="33" t="s">
        <v>4</v>
      </c>
      <c r="Z5" s="60" t="s">
        <v>9</v>
      </c>
      <c r="AA5" s="33" t="s">
        <v>17</v>
      </c>
      <c r="AB5" s="33"/>
      <c r="AC5" s="8"/>
      <c r="AD5" s="33" t="s">
        <v>18</v>
      </c>
      <c r="AE5" s="33"/>
      <c r="AF5" s="8"/>
      <c r="AG5" s="33" t="s">
        <v>19</v>
      </c>
      <c r="AH5" s="33"/>
      <c r="AI5" s="8"/>
      <c r="AJ5" s="33" t="s">
        <v>20</v>
      </c>
      <c r="AK5" s="33"/>
      <c r="AL5" s="8"/>
      <c r="AM5" s="33" t="s">
        <v>4</v>
      </c>
      <c r="AN5" s="60" t="s">
        <v>9</v>
      </c>
      <c r="AO5" s="33" t="s">
        <v>17</v>
      </c>
      <c r="AP5" s="33"/>
      <c r="AQ5" s="8"/>
      <c r="AR5" s="33" t="s">
        <v>21</v>
      </c>
      <c r="AS5" s="33"/>
      <c r="AT5" s="8"/>
      <c r="AU5" s="33" t="s">
        <v>22</v>
      </c>
      <c r="AV5" s="33"/>
      <c r="AW5" s="8"/>
      <c r="AX5" s="33" t="s">
        <v>4</v>
      </c>
      <c r="AY5" s="60" t="s">
        <v>9</v>
      </c>
      <c r="AZ5" s="33"/>
      <c r="BA5" s="69"/>
      <c r="BB5" s="78"/>
      <c r="BC5" s="33"/>
    </row>
    <row r="6" spans="1:55">
      <c r="A6" s="8" t="s">
        <v>23</v>
      </c>
      <c r="B6" s="8" t="s">
        <v>24</v>
      </c>
      <c r="C6" s="8" t="s">
        <v>25</v>
      </c>
      <c r="D6" s="8" t="s">
        <v>26</v>
      </c>
      <c r="E6" s="8" t="s">
        <v>27</v>
      </c>
      <c r="F6" s="9" t="s">
        <v>9</v>
      </c>
      <c r="G6" s="8" t="s">
        <v>28</v>
      </c>
      <c r="H6" s="8" t="s">
        <v>29</v>
      </c>
      <c r="I6" s="8" t="s">
        <v>27</v>
      </c>
      <c r="J6" s="8" t="s">
        <v>30</v>
      </c>
      <c r="K6" s="8" t="s">
        <v>31</v>
      </c>
      <c r="L6" s="8" t="s">
        <v>27</v>
      </c>
      <c r="M6" s="8" t="s">
        <v>30</v>
      </c>
      <c r="N6" s="8" t="s">
        <v>31</v>
      </c>
      <c r="O6" s="8" t="s">
        <v>27</v>
      </c>
      <c r="P6" s="8" t="s">
        <v>30</v>
      </c>
      <c r="Q6" s="8" t="s">
        <v>31</v>
      </c>
      <c r="R6" s="8" t="s">
        <v>27</v>
      </c>
      <c r="S6" s="8" t="s">
        <v>30</v>
      </c>
      <c r="T6" s="8" t="s">
        <v>31</v>
      </c>
      <c r="U6" s="8" t="s">
        <v>27</v>
      </c>
      <c r="V6" s="8" t="s">
        <v>30</v>
      </c>
      <c r="W6" s="8" t="s">
        <v>31</v>
      </c>
      <c r="X6" s="8" t="s">
        <v>27</v>
      </c>
      <c r="Y6" s="33"/>
      <c r="Z6" s="60"/>
      <c r="AA6" s="8" t="s">
        <v>32</v>
      </c>
      <c r="AB6" s="8" t="s">
        <v>33</v>
      </c>
      <c r="AC6" s="8" t="s">
        <v>27</v>
      </c>
      <c r="AD6" s="8" t="s">
        <v>32</v>
      </c>
      <c r="AE6" s="8" t="s">
        <v>33</v>
      </c>
      <c r="AF6" s="8" t="s">
        <v>27</v>
      </c>
      <c r="AG6" s="8" t="s">
        <v>32</v>
      </c>
      <c r="AH6" s="8" t="s">
        <v>33</v>
      </c>
      <c r="AI6" s="8" t="s">
        <v>27</v>
      </c>
      <c r="AJ6" s="8" t="s">
        <v>32</v>
      </c>
      <c r="AK6" s="8" t="s">
        <v>33</v>
      </c>
      <c r="AL6" s="8" t="s">
        <v>27</v>
      </c>
      <c r="AM6" s="33"/>
      <c r="AN6" s="60"/>
      <c r="AO6" s="8" t="s">
        <v>34</v>
      </c>
      <c r="AP6" s="8" t="s">
        <v>35</v>
      </c>
      <c r="AQ6" s="8" t="s">
        <v>27</v>
      </c>
      <c r="AR6" s="8" t="s">
        <v>34</v>
      </c>
      <c r="AS6" s="8" t="s">
        <v>35</v>
      </c>
      <c r="AT6" s="8" t="s">
        <v>27</v>
      </c>
      <c r="AU6" s="8" t="s">
        <v>34</v>
      </c>
      <c r="AV6" s="8" t="s">
        <v>35</v>
      </c>
      <c r="AW6" s="8" t="s">
        <v>27</v>
      </c>
      <c r="AX6" s="33"/>
      <c r="AY6" s="60"/>
      <c r="AZ6" s="33"/>
      <c r="BA6" s="70"/>
      <c r="BB6" s="79"/>
      <c r="BC6" s="33"/>
    </row>
    <row r="7" spans="1:55" s="1" customFormat="1" ht="30">
      <c r="A7" s="34">
        <v>1</v>
      </c>
      <c r="B7" s="40" t="s">
        <v>36</v>
      </c>
      <c r="C7" s="40" t="s">
        <v>37</v>
      </c>
      <c r="D7" s="40">
        <v>2</v>
      </c>
      <c r="E7" s="40">
        <v>95</v>
      </c>
      <c r="F7" s="46">
        <f>E7*0.3</f>
        <v>28.5</v>
      </c>
      <c r="G7" s="11"/>
      <c r="H7" s="11"/>
      <c r="I7" s="11"/>
      <c r="J7" s="11"/>
      <c r="K7" s="11"/>
      <c r="L7" s="11"/>
      <c r="M7" s="11"/>
      <c r="N7" s="11"/>
      <c r="O7" s="11"/>
      <c r="P7" s="11"/>
      <c r="Q7" s="11"/>
      <c r="R7" s="11"/>
      <c r="S7" s="11"/>
      <c r="T7" s="11"/>
      <c r="U7" s="11"/>
      <c r="V7" s="11"/>
      <c r="W7" s="11"/>
      <c r="X7" s="11"/>
      <c r="Y7" s="21"/>
      <c r="Z7" s="40">
        <v>0</v>
      </c>
      <c r="AA7" s="11"/>
      <c r="AB7" s="14"/>
      <c r="AC7" s="14"/>
      <c r="AD7" s="14" t="s">
        <v>38</v>
      </c>
      <c r="AE7" s="11" t="s">
        <v>39</v>
      </c>
      <c r="AF7" s="14">
        <v>50</v>
      </c>
      <c r="AG7" s="11" t="s">
        <v>40</v>
      </c>
      <c r="AH7" s="14" t="s">
        <v>41</v>
      </c>
      <c r="AI7" s="14">
        <v>30</v>
      </c>
      <c r="AJ7" s="11"/>
      <c r="AK7" s="11"/>
      <c r="AL7" s="11"/>
      <c r="AM7" s="46">
        <f>AF7+AF8*0.8+AF9*0.6+AI7*0.4</f>
        <v>132</v>
      </c>
      <c r="AN7" s="40">
        <f>AM7*0.4</f>
        <v>52.8</v>
      </c>
      <c r="AO7" s="11"/>
      <c r="AP7" s="11"/>
      <c r="AQ7" s="11"/>
      <c r="AR7" s="11" t="s">
        <v>42</v>
      </c>
      <c r="AS7" s="11" t="s">
        <v>43</v>
      </c>
      <c r="AT7" s="14">
        <v>60</v>
      </c>
      <c r="AU7" s="11"/>
      <c r="AV7" s="11"/>
      <c r="AW7" s="11"/>
      <c r="AX7" s="46">
        <f>AT7+AT8*0.8</f>
        <v>108</v>
      </c>
      <c r="AY7" s="40">
        <f>AX7*0.2</f>
        <v>21.6</v>
      </c>
      <c r="AZ7" s="46">
        <f>(Z7+AN7+AY7)*0.7</f>
        <v>52.08</v>
      </c>
      <c r="BA7" s="46">
        <f>AZ7*1.6</f>
        <v>83.328000000000003</v>
      </c>
      <c r="BB7" s="80">
        <f>BA7+F7</f>
        <v>111.828</v>
      </c>
      <c r="BC7" s="57">
        <v>1</v>
      </c>
    </row>
    <row r="8" spans="1:55" s="1" customFormat="1" ht="30">
      <c r="A8" s="35"/>
      <c r="B8" s="41"/>
      <c r="C8" s="41"/>
      <c r="D8" s="41"/>
      <c r="E8" s="41"/>
      <c r="F8" s="47"/>
      <c r="G8" s="11"/>
      <c r="H8" s="11"/>
      <c r="I8" s="11"/>
      <c r="J8" s="11"/>
      <c r="K8" s="11"/>
      <c r="L8" s="11"/>
      <c r="M8" s="11"/>
      <c r="N8" s="11"/>
      <c r="O8" s="11"/>
      <c r="P8" s="11"/>
      <c r="Q8" s="11"/>
      <c r="R8" s="11"/>
      <c r="S8" s="11"/>
      <c r="T8" s="11"/>
      <c r="U8" s="11"/>
      <c r="V8" s="11"/>
      <c r="W8" s="11"/>
      <c r="X8" s="11"/>
      <c r="Y8" s="21"/>
      <c r="Z8" s="41"/>
      <c r="AA8" s="11"/>
      <c r="AB8" s="14"/>
      <c r="AC8" s="14"/>
      <c r="AD8" s="11" t="s">
        <v>44</v>
      </c>
      <c r="AE8" s="11" t="s">
        <v>45</v>
      </c>
      <c r="AF8" s="14">
        <v>50</v>
      </c>
      <c r="AG8" s="11"/>
      <c r="AH8" s="11"/>
      <c r="AI8" s="11"/>
      <c r="AJ8" s="11"/>
      <c r="AK8" s="11"/>
      <c r="AL8" s="11"/>
      <c r="AM8" s="47"/>
      <c r="AN8" s="41"/>
      <c r="AO8" s="11"/>
      <c r="AP8" s="11"/>
      <c r="AQ8" s="11"/>
      <c r="AR8" s="11" t="s">
        <v>46</v>
      </c>
      <c r="AS8" s="11" t="s">
        <v>47</v>
      </c>
      <c r="AT8" s="14">
        <v>60</v>
      </c>
      <c r="AU8" s="11"/>
      <c r="AV8" s="11"/>
      <c r="AW8" s="11"/>
      <c r="AX8" s="47"/>
      <c r="AY8" s="41"/>
      <c r="AZ8" s="47"/>
      <c r="BA8" s="47"/>
      <c r="BB8" s="81"/>
      <c r="BC8" s="58"/>
    </row>
    <row r="9" spans="1:55" s="1" customFormat="1" ht="20.399999999999999">
      <c r="A9" s="35"/>
      <c r="B9" s="41"/>
      <c r="C9" s="41"/>
      <c r="D9" s="41"/>
      <c r="E9" s="41"/>
      <c r="F9" s="47"/>
      <c r="G9" s="11"/>
      <c r="H9" s="11"/>
      <c r="I9" s="11"/>
      <c r="J9" s="11"/>
      <c r="K9" s="11"/>
      <c r="L9" s="11"/>
      <c r="M9" s="11"/>
      <c r="N9" s="11"/>
      <c r="O9" s="11"/>
      <c r="P9" s="11"/>
      <c r="Q9" s="11"/>
      <c r="R9" s="11"/>
      <c r="S9" s="11"/>
      <c r="T9" s="11"/>
      <c r="U9" s="11"/>
      <c r="V9" s="11"/>
      <c r="W9" s="11"/>
      <c r="X9" s="11"/>
      <c r="Y9" s="21"/>
      <c r="Z9" s="41"/>
      <c r="AA9" s="11"/>
      <c r="AB9" s="14"/>
      <c r="AC9" s="14"/>
      <c r="AD9" s="11" t="s">
        <v>48</v>
      </c>
      <c r="AE9" s="11" t="s">
        <v>49</v>
      </c>
      <c r="AF9" s="14">
        <v>50</v>
      </c>
      <c r="AG9" s="11"/>
      <c r="AH9" s="11"/>
      <c r="AI9" s="11"/>
      <c r="AJ9" s="11"/>
      <c r="AK9" s="11"/>
      <c r="AL9" s="11"/>
      <c r="AM9" s="47"/>
      <c r="AN9" s="41"/>
      <c r="AO9" s="11"/>
      <c r="AP9" s="11"/>
      <c r="AQ9" s="11"/>
      <c r="AR9" s="11"/>
      <c r="AS9" s="11"/>
      <c r="AT9" s="11"/>
      <c r="AU9" s="11"/>
      <c r="AV9" s="11"/>
      <c r="AW9" s="11"/>
      <c r="AX9" s="47"/>
      <c r="AY9" s="41"/>
      <c r="AZ9" s="47"/>
      <c r="BA9" s="47"/>
      <c r="BB9" s="81"/>
      <c r="BC9" s="58"/>
    </row>
    <row r="10" spans="1:55" s="2" customFormat="1" ht="48">
      <c r="A10" s="36">
        <v>2</v>
      </c>
      <c r="B10" s="36" t="s">
        <v>50</v>
      </c>
      <c r="C10" s="36" t="s">
        <v>51</v>
      </c>
      <c r="D10" s="36">
        <v>4</v>
      </c>
      <c r="E10" s="36">
        <v>85</v>
      </c>
      <c r="F10" s="48">
        <f>E10*0.3</f>
        <v>25.5</v>
      </c>
      <c r="G10" s="12" t="s">
        <v>52</v>
      </c>
      <c r="H10" s="12" t="s">
        <v>53</v>
      </c>
      <c r="I10" s="12">
        <v>30</v>
      </c>
      <c r="J10" s="12"/>
      <c r="K10" s="12"/>
      <c r="L10" s="12"/>
      <c r="M10" s="12"/>
      <c r="N10" s="12"/>
      <c r="O10" s="12"/>
      <c r="P10" s="12"/>
      <c r="Q10" s="12"/>
      <c r="R10" s="12"/>
      <c r="S10" s="12"/>
      <c r="T10" s="12"/>
      <c r="U10" s="12"/>
      <c r="V10" s="12"/>
      <c r="W10" s="12"/>
      <c r="X10" s="38"/>
      <c r="Y10" s="54">
        <f>I10+I11*0.8+I12*0.6+I13*0.4</f>
        <v>84</v>
      </c>
      <c r="Z10" s="54">
        <f>Y10*0.4</f>
        <v>33.6</v>
      </c>
      <c r="AA10" s="12" t="s">
        <v>54</v>
      </c>
      <c r="AB10" s="12" t="s">
        <v>55</v>
      </c>
      <c r="AC10" s="12">
        <v>80</v>
      </c>
      <c r="AD10" s="12" t="s">
        <v>56</v>
      </c>
      <c r="AE10" s="12" t="s">
        <v>57</v>
      </c>
      <c r="AF10" s="12">
        <v>50</v>
      </c>
      <c r="AG10" s="12" t="s">
        <v>58</v>
      </c>
      <c r="AH10" s="12" t="s">
        <v>59</v>
      </c>
      <c r="AI10" s="12">
        <v>30</v>
      </c>
      <c r="AJ10" s="19"/>
      <c r="AK10" s="19"/>
      <c r="AL10" s="19"/>
      <c r="AM10" s="54">
        <f>AC10+AF10*0.8+AF11*0.6++AI10*0.4+AI11*0.2</f>
        <v>168</v>
      </c>
      <c r="AN10" s="54">
        <f>AM10*0.4</f>
        <v>67.2</v>
      </c>
      <c r="AO10" s="22"/>
      <c r="AP10" s="22"/>
      <c r="AQ10" s="22"/>
      <c r="AR10" s="12" t="s">
        <v>60</v>
      </c>
      <c r="AS10" s="12" t="s">
        <v>61</v>
      </c>
      <c r="AT10" s="12">
        <v>60</v>
      </c>
      <c r="AU10" s="12"/>
      <c r="AV10" s="12"/>
      <c r="AW10" s="12"/>
      <c r="AX10" s="61">
        <f>AT11+AT10*0.8</f>
        <v>108</v>
      </c>
      <c r="AY10" s="54">
        <f>AX10*0.2</f>
        <v>21.6</v>
      </c>
      <c r="AZ10" s="61">
        <f>(AY10+AN10+Z10)*0.7</f>
        <v>85.68</v>
      </c>
      <c r="BA10" s="61"/>
      <c r="BB10" s="61">
        <f>AZ10+F10</f>
        <v>111.18</v>
      </c>
      <c r="BC10" s="54">
        <v>2</v>
      </c>
    </row>
    <row r="11" spans="1:55" s="2" customFormat="1" ht="57.6">
      <c r="A11" s="36"/>
      <c r="B11" s="36"/>
      <c r="C11" s="36"/>
      <c r="D11" s="36"/>
      <c r="E11" s="36"/>
      <c r="F11" s="48"/>
      <c r="G11" s="12" t="s">
        <v>62</v>
      </c>
      <c r="H11" s="12" t="s">
        <v>63</v>
      </c>
      <c r="I11" s="12">
        <v>30</v>
      </c>
      <c r="J11" s="12"/>
      <c r="K11" s="12"/>
      <c r="L11" s="12"/>
      <c r="M11" s="12"/>
      <c r="N11" s="12"/>
      <c r="O11" s="12"/>
      <c r="P11" s="12"/>
      <c r="Q11" s="12"/>
      <c r="R11" s="12"/>
      <c r="S11" s="12"/>
      <c r="T11" s="12"/>
      <c r="U11" s="12"/>
      <c r="V11" s="12"/>
      <c r="W11" s="12"/>
      <c r="X11" s="39"/>
      <c r="Y11" s="55"/>
      <c r="Z11" s="55"/>
      <c r="AA11" s="19"/>
      <c r="AB11" s="19"/>
      <c r="AC11" s="19"/>
      <c r="AD11" s="12" t="s">
        <v>64</v>
      </c>
      <c r="AE11" s="12" t="s">
        <v>65</v>
      </c>
      <c r="AF11" s="19">
        <v>50</v>
      </c>
      <c r="AG11" s="12" t="s">
        <v>66</v>
      </c>
      <c r="AH11" s="12" t="s">
        <v>67</v>
      </c>
      <c r="AI11" s="12">
        <v>30</v>
      </c>
      <c r="AJ11" s="19"/>
      <c r="AK11" s="19"/>
      <c r="AL11" s="19"/>
      <c r="AM11" s="55"/>
      <c r="AN11" s="55"/>
      <c r="AO11" s="12"/>
      <c r="AP11" s="12" t="s">
        <v>68</v>
      </c>
      <c r="AQ11" s="12"/>
      <c r="AR11" s="12" t="s">
        <v>69</v>
      </c>
      <c r="AS11" s="12" t="s">
        <v>70</v>
      </c>
      <c r="AT11" s="12">
        <v>60</v>
      </c>
      <c r="AU11" s="12"/>
      <c r="AV11" s="12"/>
      <c r="AW11" s="12"/>
      <c r="AX11" s="62"/>
      <c r="AY11" s="55"/>
      <c r="AZ11" s="62"/>
      <c r="BA11" s="62"/>
      <c r="BB11" s="62"/>
      <c r="BC11" s="55"/>
    </row>
    <row r="12" spans="1:55" s="2" customFormat="1" ht="48">
      <c r="A12" s="36"/>
      <c r="B12" s="36"/>
      <c r="C12" s="36"/>
      <c r="D12" s="36"/>
      <c r="E12" s="36"/>
      <c r="F12" s="48"/>
      <c r="G12" s="12" t="s">
        <v>71</v>
      </c>
      <c r="H12" s="12" t="s">
        <v>72</v>
      </c>
      <c r="I12" s="12">
        <v>30</v>
      </c>
      <c r="J12" s="12"/>
      <c r="K12" s="12"/>
      <c r="L12" s="12"/>
      <c r="M12" s="12"/>
      <c r="N12" s="12"/>
      <c r="O12" s="12"/>
      <c r="P12" s="12"/>
      <c r="Q12" s="12"/>
      <c r="R12" s="12"/>
      <c r="S12" s="12"/>
      <c r="T12" s="12"/>
      <c r="U12" s="12"/>
      <c r="V12" s="12"/>
      <c r="W12" s="12"/>
      <c r="X12" s="39"/>
      <c r="Y12" s="55"/>
      <c r="Z12" s="55"/>
      <c r="AA12" s="12"/>
      <c r="AB12" s="12"/>
      <c r="AC12" s="12"/>
      <c r="AD12" s="22"/>
      <c r="AE12" s="22"/>
      <c r="AF12" s="22"/>
      <c r="AG12" s="12" t="s">
        <v>73</v>
      </c>
      <c r="AH12" s="12" t="s">
        <v>74</v>
      </c>
      <c r="AI12" s="19"/>
      <c r="AJ12" s="12"/>
      <c r="AK12" s="12"/>
      <c r="AL12" s="12"/>
      <c r="AM12" s="55"/>
      <c r="AN12" s="55"/>
      <c r="AO12" s="12"/>
      <c r="AP12" s="12"/>
      <c r="AQ12" s="12"/>
      <c r="AR12" s="12"/>
      <c r="AS12" s="12"/>
      <c r="AT12" s="12"/>
      <c r="AU12" s="12"/>
      <c r="AV12" s="12"/>
      <c r="AW12" s="12"/>
      <c r="AX12" s="62"/>
      <c r="AY12" s="55"/>
      <c r="AZ12" s="62"/>
      <c r="BA12" s="62"/>
      <c r="BB12" s="62"/>
      <c r="BC12" s="55"/>
    </row>
    <row r="13" spans="1:55" s="2" customFormat="1" ht="38.4">
      <c r="A13" s="36"/>
      <c r="B13" s="36"/>
      <c r="C13" s="36"/>
      <c r="D13" s="36"/>
      <c r="E13" s="36"/>
      <c r="F13" s="48"/>
      <c r="G13" s="12" t="s">
        <v>60</v>
      </c>
      <c r="H13" s="12" t="s">
        <v>75</v>
      </c>
      <c r="I13" s="12">
        <v>30</v>
      </c>
      <c r="J13" s="12"/>
      <c r="K13" s="12"/>
      <c r="L13" s="12"/>
      <c r="M13" s="12"/>
      <c r="N13" s="12"/>
      <c r="O13" s="12"/>
      <c r="P13" s="12"/>
      <c r="Q13" s="12"/>
      <c r="R13" s="12"/>
      <c r="S13" s="12"/>
      <c r="T13" s="12"/>
      <c r="U13" s="12"/>
      <c r="V13" s="12"/>
      <c r="W13" s="12"/>
      <c r="X13" s="45"/>
      <c r="Y13" s="56"/>
      <c r="Z13" s="56"/>
      <c r="AA13" s="12"/>
      <c r="AB13" s="12"/>
      <c r="AC13" s="12"/>
      <c r="AD13" s="12"/>
      <c r="AE13" s="12"/>
      <c r="AF13" s="12"/>
      <c r="AG13" s="12"/>
      <c r="AH13" s="12"/>
      <c r="AI13" s="22"/>
      <c r="AJ13" s="12"/>
      <c r="AK13" s="12"/>
      <c r="AL13" s="12"/>
      <c r="AM13" s="56"/>
      <c r="AN13" s="56"/>
      <c r="AO13" s="12"/>
      <c r="AP13" s="12"/>
      <c r="AQ13" s="12"/>
      <c r="AR13" s="12"/>
      <c r="AS13" s="12"/>
      <c r="AT13" s="12"/>
      <c r="AU13" s="12"/>
      <c r="AV13" s="12"/>
      <c r="AW13" s="12"/>
      <c r="AX13" s="63"/>
      <c r="AY13" s="56"/>
      <c r="AZ13" s="63"/>
      <c r="BA13" s="63"/>
      <c r="BB13" s="63"/>
      <c r="BC13" s="56"/>
    </row>
    <row r="14" spans="1:55" s="3" customFormat="1" ht="38.4">
      <c r="A14" s="37">
        <v>3</v>
      </c>
      <c r="B14" s="37" t="s">
        <v>76</v>
      </c>
      <c r="C14" s="37" t="s">
        <v>77</v>
      </c>
      <c r="D14" s="37">
        <v>1</v>
      </c>
      <c r="E14" s="37">
        <v>100</v>
      </c>
      <c r="F14" s="49">
        <v>30</v>
      </c>
      <c r="G14" s="14" t="s">
        <v>78</v>
      </c>
      <c r="H14" s="14" t="s">
        <v>79</v>
      </c>
      <c r="I14" s="14">
        <v>30</v>
      </c>
      <c r="J14" s="14"/>
      <c r="K14" s="14"/>
      <c r="L14" s="14"/>
      <c r="M14" s="14"/>
      <c r="N14" s="14"/>
      <c r="O14" s="14"/>
      <c r="P14" s="14"/>
      <c r="Q14" s="14"/>
      <c r="R14" s="14"/>
      <c r="S14" s="14"/>
      <c r="T14" s="14"/>
      <c r="U14" s="14"/>
      <c r="V14" s="14" t="s">
        <v>80</v>
      </c>
      <c r="W14" s="14" t="s">
        <v>81</v>
      </c>
      <c r="X14" s="14">
        <v>20</v>
      </c>
      <c r="Y14" s="49">
        <f>I14+I15*0.8+X14</f>
        <v>74</v>
      </c>
      <c r="Z14" s="37">
        <f>Y14*0.4</f>
        <v>29.6</v>
      </c>
      <c r="AA14" s="14"/>
      <c r="AB14" s="14"/>
      <c r="AC14" s="14"/>
      <c r="AD14" s="14" t="s">
        <v>82</v>
      </c>
      <c r="AE14" s="14" t="s">
        <v>83</v>
      </c>
      <c r="AF14" s="14">
        <v>50</v>
      </c>
      <c r="AG14" s="14" t="s">
        <v>84</v>
      </c>
      <c r="AH14" s="14" t="s">
        <v>85</v>
      </c>
      <c r="AI14" s="14">
        <v>30</v>
      </c>
      <c r="AJ14" s="14"/>
      <c r="AK14" s="14"/>
      <c r="AL14" s="14"/>
      <c r="AM14" s="46">
        <f>AF14+AF15*0.8+AI15*0.6++AI14*0.4+AI16*0.2</f>
        <v>126</v>
      </c>
      <c r="AN14" s="40">
        <f>AM14*0.4</f>
        <v>50.4</v>
      </c>
      <c r="AO14" s="14" t="s">
        <v>86</v>
      </c>
      <c r="AP14" s="14" t="s">
        <v>87</v>
      </c>
      <c r="AQ14" s="14">
        <v>60</v>
      </c>
      <c r="AR14" s="14"/>
      <c r="AS14" s="14"/>
      <c r="AT14" s="14"/>
      <c r="AU14" s="14" t="s">
        <v>88</v>
      </c>
      <c r="AV14" s="14" t="s">
        <v>89</v>
      </c>
      <c r="AW14" s="14">
        <v>30</v>
      </c>
      <c r="AX14" s="49">
        <f>AQ14+AW14*0.8+AW15*0.6</f>
        <v>102</v>
      </c>
      <c r="AY14" s="37">
        <f>AX14*0.2</f>
        <v>20.399999999999999</v>
      </c>
      <c r="AZ14" s="49">
        <f>(AY14+AN14+Z14)*0.7</f>
        <v>70.28</v>
      </c>
      <c r="BA14" s="71"/>
      <c r="BB14" s="49">
        <f>AZ14+F14</f>
        <v>100.28</v>
      </c>
      <c r="BC14" s="57">
        <v>3</v>
      </c>
    </row>
    <row r="15" spans="1:55" s="3" customFormat="1" ht="67.2">
      <c r="A15" s="37"/>
      <c r="B15" s="37"/>
      <c r="C15" s="37"/>
      <c r="D15" s="37"/>
      <c r="E15" s="37"/>
      <c r="F15" s="49"/>
      <c r="G15" s="14" t="s">
        <v>90</v>
      </c>
      <c r="H15" s="14" t="s">
        <v>91</v>
      </c>
      <c r="I15" s="14">
        <v>30</v>
      </c>
      <c r="J15" s="14"/>
      <c r="K15" s="14"/>
      <c r="L15" s="14"/>
      <c r="M15" s="14"/>
      <c r="N15" s="14"/>
      <c r="O15" s="14"/>
      <c r="P15" s="14"/>
      <c r="Q15" s="14"/>
      <c r="R15" s="14"/>
      <c r="S15" s="14"/>
      <c r="T15" s="14"/>
      <c r="U15" s="14"/>
      <c r="V15" s="14" t="s">
        <v>92</v>
      </c>
      <c r="W15" s="14" t="s">
        <v>93</v>
      </c>
      <c r="X15" s="14"/>
      <c r="Y15" s="49"/>
      <c r="Z15" s="37"/>
      <c r="AA15" s="14"/>
      <c r="AB15" s="14"/>
      <c r="AC15" s="14"/>
      <c r="AD15" s="14" t="s">
        <v>94</v>
      </c>
      <c r="AE15" s="14" t="s">
        <v>95</v>
      </c>
      <c r="AF15" s="14">
        <v>50</v>
      </c>
      <c r="AG15" s="14" t="s">
        <v>96</v>
      </c>
      <c r="AH15" s="14" t="s">
        <v>97</v>
      </c>
      <c r="AI15" s="14">
        <v>30</v>
      </c>
      <c r="AJ15" s="14"/>
      <c r="AK15" s="14"/>
      <c r="AL15" s="14"/>
      <c r="AM15" s="47"/>
      <c r="AN15" s="41"/>
      <c r="AO15" s="14"/>
      <c r="AP15" s="14"/>
      <c r="AQ15" s="14"/>
      <c r="AR15" s="14"/>
      <c r="AS15" s="14"/>
      <c r="AT15" s="14"/>
      <c r="AU15" s="14" t="s">
        <v>98</v>
      </c>
      <c r="AV15" s="14" t="s">
        <v>99</v>
      </c>
      <c r="AW15" s="14">
        <v>30</v>
      </c>
      <c r="AX15" s="49"/>
      <c r="AY15" s="37"/>
      <c r="AZ15" s="49"/>
      <c r="BA15" s="72"/>
      <c r="BB15" s="49"/>
      <c r="BC15" s="58"/>
    </row>
    <row r="16" spans="1:55" s="3" customFormat="1" ht="48">
      <c r="A16" s="37"/>
      <c r="B16" s="37"/>
      <c r="C16" s="37"/>
      <c r="D16" s="37"/>
      <c r="E16" s="37"/>
      <c r="F16" s="49"/>
      <c r="G16" s="14"/>
      <c r="H16" s="14"/>
      <c r="I16" s="14"/>
      <c r="J16" s="14"/>
      <c r="K16" s="14"/>
      <c r="L16" s="14"/>
      <c r="M16" s="14"/>
      <c r="N16" s="14"/>
      <c r="O16" s="14"/>
      <c r="P16" s="14"/>
      <c r="Q16" s="14"/>
      <c r="R16" s="14"/>
      <c r="S16" s="14"/>
      <c r="T16" s="14"/>
      <c r="U16" s="14"/>
      <c r="V16" s="14" t="s">
        <v>100</v>
      </c>
      <c r="W16" s="14" t="s">
        <v>101</v>
      </c>
      <c r="X16" s="14"/>
      <c r="Y16" s="49"/>
      <c r="Z16" s="37"/>
      <c r="AA16" s="14"/>
      <c r="AB16" s="14"/>
      <c r="AC16" s="14"/>
      <c r="AG16" s="14" t="s">
        <v>102</v>
      </c>
      <c r="AH16" s="14" t="s">
        <v>103</v>
      </c>
      <c r="AI16" s="14">
        <v>30</v>
      </c>
      <c r="AJ16" s="14"/>
      <c r="AK16" s="14"/>
      <c r="AL16" s="14"/>
      <c r="AM16" s="47"/>
      <c r="AN16" s="41"/>
      <c r="AO16" s="14"/>
      <c r="AP16" s="14"/>
      <c r="AQ16" s="14"/>
      <c r="AR16" s="14"/>
      <c r="AS16" s="14"/>
      <c r="AT16" s="14"/>
      <c r="AU16" s="14" t="s">
        <v>104</v>
      </c>
      <c r="AV16" s="14" t="s">
        <v>105</v>
      </c>
      <c r="AW16" s="14"/>
      <c r="AX16" s="49"/>
      <c r="AY16" s="37"/>
      <c r="AZ16" s="49"/>
      <c r="BA16" s="73"/>
      <c r="BB16" s="49"/>
      <c r="BC16" s="59"/>
    </row>
    <row r="17" spans="1:55" s="2" customFormat="1" ht="48">
      <c r="A17" s="38">
        <v>4</v>
      </c>
      <c r="B17" s="38" t="s">
        <v>106</v>
      </c>
      <c r="C17" s="38" t="s">
        <v>107</v>
      </c>
      <c r="D17" s="38">
        <v>2</v>
      </c>
      <c r="E17" s="38">
        <v>95</v>
      </c>
      <c r="F17" s="50">
        <f>E17*0.3</f>
        <v>28.5</v>
      </c>
      <c r="G17" s="12"/>
      <c r="H17" s="12"/>
      <c r="I17" s="12"/>
      <c r="J17" s="12"/>
      <c r="K17" s="12"/>
      <c r="L17" s="12"/>
      <c r="M17" s="12"/>
      <c r="N17" s="12"/>
      <c r="O17" s="12"/>
      <c r="P17" s="12"/>
      <c r="Q17" s="12"/>
      <c r="R17" s="12"/>
      <c r="S17" s="12"/>
      <c r="T17" s="12"/>
      <c r="U17" s="12"/>
      <c r="V17" s="12" t="s">
        <v>108</v>
      </c>
      <c r="W17" s="12" t="s">
        <v>109</v>
      </c>
      <c r="X17" s="12">
        <v>20</v>
      </c>
      <c r="Y17" s="50">
        <v>20</v>
      </c>
      <c r="Z17" s="38">
        <f>Y17*0.4</f>
        <v>8</v>
      </c>
      <c r="AA17" s="12" t="s">
        <v>110</v>
      </c>
      <c r="AB17" s="12" t="s">
        <v>111</v>
      </c>
      <c r="AC17" s="12">
        <v>80</v>
      </c>
      <c r="AD17" s="12" t="s">
        <v>112</v>
      </c>
      <c r="AE17" s="12" t="s">
        <v>113</v>
      </c>
      <c r="AF17" s="12">
        <v>50</v>
      </c>
      <c r="AG17" s="12" t="s">
        <v>114</v>
      </c>
      <c r="AH17" s="12" t="s">
        <v>115</v>
      </c>
      <c r="AI17" s="12">
        <v>30</v>
      </c>
      <c r="AJ17" s="12"/>
      <c r="AK17" s="12"/>
      <c r="AL17" s="12"/>
      <c r="AM17" s="50">
        <f>AC17+AC18*0.8+AF17*0.6+AF18*0.4+AI17*0.2</f>
        <v>200</v>
      </c>
      <c r="AN17" s="38">
        <f>AM17*0.4</f>
        <v>80</v>
      </c>
      <c r="AO17" s="12"/>
      <c r="AP17" s="12"/>
      <c r="AQ17" s="12"/>
      <c r="AR17" s="12" t="s">
        <v>116</v>
      </c>
      <c r="AS17" s="12" t="s">
        <v>117</v>
      </c>
      <c r="AT17" s="12">
        <v>60</v>
      </c>
      <c r="AU17" s="12"/>
      <c r="AV17" s="12"/>
      <c r="AW17" s="12"/>
      <c r="AX17" s="50">
        <v>60</v>
      </c>
      <c r="AY17" s="38">
        <f>AX17*0.2</f>
        <v>12</v>
      </c>
      <c r="AZ17" s="50">
        <f>(AY17+AN17+Z17)*0.7</f>
        <v>70</v>
      </c>
      <c r="BA17" s="74"/>
      <c r="BB17" s="50">
        <f>AZ17+F17</f>
        <v>98.5</v>
      </c>
      <c r="BC17" s="54">
        <v>4</v>
      </c>
    </row>
    <row r="18" spans="1:55" s="2" customFormat="1" ht="48">
      <c r="A18" s="39"/>
      <c r="B18" s="39"/>
      <c r="C18" s="39"/>
      <c r="D18" s="39"/>
      <c r="E18" s="39"/>
      <c r="F18" s="51"/>
      <c r="G18" s="12"/>
      <c r="H18" s="12"/>
      <c r="I18" s="12"/>
      <c r="J18" s="12"/>
      <c r="K18" s="12"/>
      <c r="L18" s="12"/>
      <c r="M18" s="12"/>
      <c r="N18" s="12"/>
      <c r="O18" s="12"/>
      <c r="P18" s="12"/>
      <c r="Q18" s="12"/>
      <c r="R18" s="12"/>
      <c r="S18" s="12"/>
      <c r="T18" s="12"/>
      <c r="U18" s="12"/>
      <c r="V18" s="12"/>
      <c r="W18" s="12"/>
      <c r="X18" s="12"/>
      <c r="Y18" s="51"/>
      <c r="Z18" s="39"/>
      <c r="AA18" s="12" t="s">
        <v>118</v>
      </c>
      <c r="AB18" s="12" t="s">
        <v>119</v>
      </c>
      <c r="AC18" s="12">
        <v>80</v>
      </c>
      <c r="AD18" s="12" t="s">
        <v>120</v>
      </c>
      <c r="AE18" s="12" t="s">
        <v>121</v>
      </c>
      <c r="AF18" s="12">
        <v>50</v>
      </c>
      <c r="AG18" s="12"/>
      <c r="AH18" s="12"/>
      <c r="AI18" s="12"/>
      <c r="AJ18" s="12"/>
      <c r="AK18" s="12"/>
      <c r="AL18" s="12"/>
      <c r="AM18" s="51"/>
      <c r="AN18" s="39"/>
      <c r="AO18" s="12"/>
      <c r="AP18" s="12"/>
      <c r="AQ18" s="12"/>
      <c r="AR18" s="12"/>
      <c r="AS18" s="12"/>
      <c r="AT18" s="12"/>
      <c r="AU18" s="12"/>
      <c r="AV18" s="12"/>
      <c r="AW18" s="12"/>
      <c r="AX18" s="51"/>
      <c r="AY18" s="39"/>
      <c r="AZ18" s="51"/>
      <c r="BA18" s="75"/>
      <c r="BB18" s="51"/>
      <c r="BC18" s="55"/>
    </row>
    <row r="19" spans="1:55" s="3" customFormat="1" ht="144">
      <c r="A19" s="37">
        <v>5</v>
      </c>
      <c r="B19" s="37" t="s">
        <v>122</v>
      </c>
      <c r="C19" s="37" t="s">
        <v>77</v>
      </c>
      <c r="D19" s="37">
        <v>6</v>
      </c>
      <c r="E19" s="37">
        <v>75</v>
      </c>
      <c r="F19" s="37">
        <f>E19*0.3</f>
        <v>22.5</v>
      </c>
      <c r="G19" s="14" t="s">
        <v>123</v>
      </c>
      <c r="H19" s="14" t="s">
        <v>124</v>
      </c>
      <c r="I19" s="14">
        <v>30</v>
      </c>
      <c r="J19" s="14"/>
      <c r="K19" s="14"/>
      <c r="L19" s="14"/>
      <c r="M19" s="14" t="s">
        <v>125</v>
      </c>
      <c r="N19" s="14" t="s">
        <v>126</v>
      </c>
      <c r="O19" s="14">
        <v>48</v>
      </c>
      <c r="P19" s="14"/>
      <c r="Q19" s="14"/>
      <c r="R19" s="14"/>
      <c r="S19" s="14"/>
      <c r="T19" s="14"/>
      <c r="U19" s="14"/>
      <c r="V19" s="14"/>
      <c r="W19" s="14"/>
      <c r="X19" s="14"/>
      <c r="Y19" s="37">
        <f>I19+O19+O20*0.8</f>
        <v>116.4</v>
      </c>
      <c r="Z19" s="37">
        <f>Y19*0.4</f>
        <v>46.56</v>
      </c>
      <c r="AA19" s="14"/>
      <c r="AB19" s="14"/>
      <c r="AC19" s="14"/>
      <c r="AD19" s="14" t="s">
        <v>127</v>
      </c>
      <c r="AE19" s="14" t="s">
        <v>128</v>
      </c>
      <c r="AF19" s="14">
        <v>50</v>
      </c>
      <c r="AG19" s="14" t="s">
        <v>129</v>
      </c>
      <c r="AH19" s="14" t="s">
        <v>130</v>
      </c>
      <c r="AI19" s="14">
        <v>30</v>
      </c>
      <c r="AJ19" s="14"/>
      <c r="AK19" s="14"/>
      <c r="AL19" s="14"/>
      <c r="AM19" s="49">
        <f>AF19+AF20*0.8+AI19*0.6+AI20*0.4+AI21*0.2</f>
        <v>126</v>
      </c>
      <c r="AN19" s="37">
        <f>AM19*0.4</f>
        <v>50.4</v>
      </c>
      <c r="AO19" s="14"/>
      <c r="AP19" s="14"/>
      <c r="AQ19" s="14"/>
      <c r="AR19" s="14"/>
      <c r="AS19" s="14"/>
      <c r="AT19" s="14"/>
      <c r="AU19" s="14" t="s">
        <v>131</v>
      </c>
      <c r="AV19" s="14" t="s">
        <v>132</v>
      </c>
      <c r="AW19" s="14">
        <v>30</v>
      </c>
      <c r="AX19" s="37">
        <v>30</v>
      </c>
      <c r="AY19" s="37">
        <f>AX19*0.2</f>
        <v>6</v>
      </c>
      <c r="AZ19" s="64">
        <f>(AY19+AN19+Z19)*0.7</f>
        <v>72.072000000000003</v>
      </c>
      <c r="BA19" s="71"/>
      <c r="BB19" s="64">
        <f>AZ19+F19</f>
        <v>94.572000000000003</v>
      </c>
      <c r="BC19" s="57">
        <v>5</v>
      </c>
    </row>
    <row r="20" spans="1:55" s="3" customFormat="1" ht="76.8">
      <c r="A20" s="37"/>
      <c r="B20" s="37"/>
      <c r="C20" s="37"/>
      <c r="D20" s="37"/>
      <c r="E20" s="37"/>
      <c r="F20" s="37"/>
      <c r="G20" s="14"/>
      <c r="H20" s="14"/>
      <c r="I20" s="14"/>
      <c r="J20" s="14"/>
      <c r="K20" s="14"/>
      <c r="L20" s="14"/>
      <c r="M20" s="14" t="s">
        <v>133</v>
      </c>
      <c r="N20" s="14" t="s">
        <v>134</v>
      </c>
      <c r="O20" s="14">
        <v>48</v>
      </c>
      <c r="P20" s="14"/>
      <c r="Q20" s="14"/>
      <c r="R20" s="14"/>
      <c r="S20" s="14"/>
      <c r="T20" s="14"/>
      <c r="U20" s="14"/>
      <c r="V20" s="14"/>
      <c r="W20" s="14"/>
      <c r="X20" s="14"/>
      <c r="Y20" s="37"/>
      <c r="Z20" s="37"/>
      <c r="AA20" s="14"/>
      <c r="AB20" s="14"/>
      <c r="AC20" s="14"/>
      <c r="AD20" s="14" t="s">
        <v>135</v>
      </c>
      <c r="AE20" s="23" t="s">
        <v>136</v>
      </c>
      <c r="AF20" s="14">
        <v>50</v>
      </c>
      <c r="AG20" s="14" t="s">
        <v>137</v>
      </c>
      <c r="AH20" s="14" t="s">
        <v>138</v>
      </c>
      <c r="AI20" s="14">
        <v>30</v>
      </c>
      <c r="AJ20" s="14"/>
      <c r="AK20" s="14"/>
      <c r="AL20" s="14"/>
      <c r="AM20" s="49"/>
      <c r="AN20" s="37"/>
      <c r="AO20" s="14"/>
      <c r="AP20" s="14"/>
      <c r="AQ20" s="14"/>
      <c r="AR20" s="14"/>
      <c r="AS20" s="14"/>
      <c r="AT20" s="14"/>
      <c r="AU20" s="14"/>
      <c r="AV20" s="14"/>
      <c r="AW20" s="14"/>
      <c r="AX20" s="37"/>
      <c r="AY20" s="37"/>
      <c r="AZ20" s="64"/>
      <c r="BA20" s="72"/>
      <c r="BB20" s="64"/>
      <c r="BC20" s="58"/>
    </row>
    <row r="21" spans="1:55" s="3" customFormat="1" ht="48">
      <c r="A21" s="37"/>
      <c r="B21" s="37"/>
      <c r="C21" s="37"/>
      <c r="D21" s="37"/>
      <c r="E21" s="37"/>
      <c r="F21" s="37"/>
      <c r="G21" s="14"/>
      <c r="H21" s="14"/>
      <c r="I21" s="14"/>
      <c r="J21" s="14"/>
      <c r="K21" s="14"/>
      <c r="L21" s="14"/>
      <c r="M21" s="14"/>
      <c r="N21" s="14"/>
      <c r="O21" s="14"/>
      <c r="P21" s="14"/>
      <c r="Q21" s="14"/>
      <c r="R21" s="14"/>
      <c r="S21" s="14"/>
      <c r="T21" s="14"/>
      <c r="U21" s="14"/>
      <c r="V21" s="14"/>
      <c r="W21" s="14"/>
      <c r="X21" s="14"/>
      <c r="Y21" s="37"/>
      <c r="Z21" s="37"/>
      <c r="AA21" s="14"/>
      <c r="AB21" s="14"/>
      <c r="AC21" s="14"/>
      <c r="AD21" s="14"/>
      <c r="AE21" s="23"/>
      <c r="AF21" s="14"/>
      <c r="AG21" s="14" t="s">
        <v>139</v>
      </c>
      <c r="AH21" s="14" t="s">
        <v>140</v>
      </c>
      <c r="AI21" s="14">
        <v>30</v>
      </c>
      <c r="AJ21" s="14"/>
      <c r="AK21" s="14"/>
      <c r="AL21" s="14"/>
      <c r="AM21" s="49"/>
      <c r="AN21" s="37"/>
      <c r="AO21" s="14"/>
      <c r="AP21" s="14"/>
      <c r="AQ21" s="14"/>
      <c r="AR21" s="14"/>
      <c r="AS21" s="14"/>
      <c r="AT21" s="14"/>
      <c r="AU21" s="14"/>
      <c r="AV21" s="14"/>
      <c r="AW21" s="14"/>
      <c r="AX21" s="37"/>
      <c r="AY21" s="37"/>
      <c r="AZ21" s="64"/>
      <c r="BA21" s="72"/>
      <c r="BB21" s="64"/>
      <c r="BC21" s="58"/>
    </row>
    <row r="22" spans="1:55" s="2" customFormat="1" ht="57.6">
      <c r="A22" s="36">
        <v>6</v>
      </c>
      <c r="B22" s="36" t="s">
        <v>141</v>
      </c>
      <c r="C22" s="36" t="s">
        <v>77</v>
      </c>
      <c r="D22" s="36">
        <v>8</v>
      </c>
      <c r="E22" s="36">
        <v>65</v>
      </c>
      <c r="F22" s="48">
        <f>E22*0.3</f>
        <v>19.5</v>
      </c>
      <c r="G22" s="12" t="s">
        <v>52</v>
      </c>
      <c r="H22" s="12" t="s">
        <v>53</v>
      </c>
      <c r="I22" s="12">
        <v>30</v>
      </c>
      <c r="J22" s="12"/>
      <c r="K22" s="12"/>
      <c r="L22" s="12"/>
      <c r="M22" s="12"/>
      <c r="N22" s="12"/>
      <c r="O22" s="12"/>
      <c r="P22" s="12"/>
      <c r="Q22" s="12"/>
      <c r="R22" s="12"/>
      <c r="S22" s="12"/>
      <c r="T22" s="12"/>
      <c r="U22" s="12"/>
      <c r="V22" s="12"/>
      <c r="W22" s="12"/>
      <c r="X22" s="12"/>
      <c r="Y22" s="54">
        <f>I22+I23*0.8</f>
        <v>54</v>
      </c>
      <c r="Z22" s="54">
        <f>Y22*0.4</f>
        <v>21.6</v>
      </c>
      <c r="AA22" s="12" t="s">
        <v>54</v>
      </c>
      <c r="AB22" s="12" t="s">
        <v>55</v>
      </c>
      <c r="AC22" s="12">
        <v>80</v>
      </c>
      <c r="AD22" s="12" t="s">
        <v>56</v>
      </c>
      <c r="AE22" s="12" t="s">
        <v>142</v>
      </c>
      <c r="AF22" s="12">
        <v>50</v>
      </c>
      <c r="AG22" s="12" t="s">
        <v>96</v>
      </c>
      <c r="AH22" s="12" t="s">
        <v>97</v>
      </c>
      <c r="AI22" s="12">
        <v>30</v>
      </c>
      <c r="AJ22" s="19"/>
      <c r="AK22" s="19"/>
      <c r="AL22" s="19"/>
      <c r="AM22" s="61">
        <f>AC22+AF22*0.8+AF23*0.6+AI22*0.4+AI23*0.2</f>
        <v>168</v>
      </c>
      <c r="AN22" s="54">
        <f>AM22*0.4</f>
        <v>67.2</v>
      </c>
      <c r="AO22" s="12" t="s">
        <v>69</v>
      </c>
      <c r="AP22" s="12" t="s">
        <v>70</v>
      </c>
      <c r="AQ22" s="12">
        <v>60</v>
      </c>
      <c r="AR22" s="12"/>
      <c r="AS22" s="12"/>
      <c r="AT22" s="12"/>
      <c r="AU22" s="12"/>
      <c r="AV22" s="12"/>
      <c r="AW22" s="12"/>
      <c r="AX22" s="54">
        <v>60</v>
      </c>
      <c r="AY22" s="54">
        <f>AX22*0.2</f>
        <v>12</v>
      </c>
      <c r="AZ22" s="61">
        <f>(AY22+AN22+Z22)*0.7</f>
        <v>70.56</v>
      </c>
      <c r="BA22" s="74"/>
      <c r="BB22" s="61">
        <f>AZ22+F22</f>
        <v>90.06</v>
      </c>
      <c r="BC22" s="54">
        <v>6</v>
      </c>
    </row>
    <row r="23" spans="1:55" s="2" customFormat="1" ht="48">
      <c r="A23" s="36"/>
      <c r="B23" s="36"/>
      <c r="C23" s="36"/>
      <c r="D23" s="36"/>
      <c r="E23" s="36"/>
      <c r="F23" s="48"/>
      <c r="G23" s="12" t="s">
        <v>62</v>
      </c>
      <c r="H23" s="12" t="s">
        <v>63</v>
      </c>
      <c r="I23" s="12">
        <v>30</v>
      </c>
      <c r="J23" s="12"/>
      <c r="K23" s="12"/>
      <c r="L23" s="12"/>
      <c r="M23" s="12"/>
      <c r="N23" s="12"/>
      <c r="O23" s="12"/>
      <c r="P23" s="12"/>
      <c r="Q23" s="12"/>
      <c r="R23" s="12"/>
      <c r="S23" s="12"/>
      <c r="T23" s="12"/>
      <c r="U23" s="12"/>
      <c r="V23" s="12"/>
      <c r="W23" s="12"/>
      <c r="X23" s="12"/>
      <c r="Y23" s="55"/>
      <c r="Z23" s="55"/>
      <c r="AA23" s="19"/>
      <c r="AB23" s="19"/>
      <c r="AC23" s="19"/>
      <c r="AD23" s="12" t="s">
        <v>64</v>
      </c>
      <c r="AE23" s="12" t="s">
        <v>65</v>
      </c>
      <c r="AF23" s="19">
        <v>50</v>
      </c>
      <c r="AG23" s="12" t="s">
        <v>66</v>
      </c>
      <c r="AH23" s="12" t="s">
        <v>67</v>
      </c>
      <c r="AI23" s="19">
        <v>30</v>
      </c>
      <c r="AJ23" s="19"/>
      <c r="AK23" s="19"/>
      <c r="AL23" s="19"/>
      <c r="AM23" s="62"/>
      <c r="AN23" s="55"/>
      <c r="AO23" s="12"/>
      <c r="AP23" s="12" t="s">
        <v>68</v>
      </c>
      <c r="AQ23" s="12"/>
      <c r="AR23" s="12"/>
      <c r="AS23" s="12"/>
      <c r="AT23" s="12"/>
      <c r="AU23" s="12"/>
      <c r="AV23" s="12"/>
      <c r="AW23" s="12"/>
      <c r="AX23" s="55"/>
      <c r="AY23" s="55"/>
      <c r="AZ23" s="62"/>
      <c r="BA23" s="75"/>
      <c r="BB23" s="62"/>
      <c r="BC23" s="55"/>
    </row>
    <row r="24" spans="1:55" s="3" customFormat="1" ht="48">
      <c r="A24" s="37">
        <v>7</v>
      </c>
      <c r="B24" s="37" t="s">
        <v>143</v>
      </c>
      <c r="C24" s="37" t="s">
        <v>144</v>
      </c>
      <c r="D24" s="37">
        <v>1</v>
      </c>
      <c r="E24" s="37">
        <v>100</v>
      </c>
      <c r="F24" s="49">
        <v>30</v>
      </c>
      <c r="G24" s="14" t="s">
        <v>145</v>
      </c>
      <c r="H24" s="14" t="s">
        <v>146</v>
      </c>
      <c r="I24" s="14">
        <v>30</v>
      </c>
      <c r="J24" s="14"/>
      <c r="K24" s="14"/>
      <c r="L24" s="14"/>
      <c r="M24" s="18"/>
      <c r="N24" s="18"/>
      <c r="O24" s="18"/>
      <c r="P24" s="14"/>
      <c r="Q24" s="14"/>
      <c r="R24" s="14"/>
      <c r="S24" s="14"/>
      <c r="T24" s="14"/>
      <c r="U24" s="14"/>
      <c r="V24" s="14"/>
      <c r="W24" s="14"/>
      <c r="X24" s="14"/>
      <c r="Y24" s="46">
        <v>30</v>
      </c>
      <c r="Z24" s="40">
        <f>Y24*0.4</f>
        <v>12</v>
      </c>
      <c r="AA24" s="14" t="s">
        <v>147</v>
      </c>
      <c r="AB24" s="14" t="s">
        <v>148</v>
      </c>
      <c r="AC24" s="14">
        <v>80</v>
      </c>
      <c r="AD24" s="23"/>
      <c r="AE24" s="23"/>
      <c r="AF24" s="23"/>
      <c r="AG24" s="14" t="s">
        <v>149</v>
      </c>
      <c r="AH24" s="14" t="s">
        <v>150</v>
      </c>
      <c r="AI24" s="14">
        <v>30</v>
      </c>
      <c r="AJ24" s="14" t="s">
        <v>151</v>
      </c>
      <c r="AK24" s="14" t="s">
        <v>152</v>
      </c>
      <c r="AL24" s="14">
        <v>20</v>
      </c>
      <c r="AM24" s="57">
        <f>AC24+AC25*0.8+AI24*0.6+AI25*0.4+AL24*0.2</f>
        <v>178</v>
      </c>
      <c r="AN24" s="57">
        <f>AM24*0.4</f>
        <v>71.2</v>
      </c>
      <c r="AO24" s="14"/>
      <c r="AP24" s="14"/>
      <c r="AQ24" s="14"/>
      <c r="AR24" s="14"/>
      <c r="AS24" s="14"/>
      <c r="AT24" s="14"/>
      <c r="AU24" s="14"/>
      <c r="AV24" s="14"/>
      <c r="AW24" s="14"/>
      <c r="AX24" s="57">
        <v>0</v>
      </c>
      <c r="AY24" s="57">
        <v>0</v>
      </c>
      <c r="AZ24" s="65">
        <f>(AY24+AN24+Z24)*0.7</f>
        <v>58.24</v>
      </c>
      <c r="BA24" s="71"/>
      <c r="BB24" s="65">
        <f>AZ24+F24</f>
        <v>88.24</v>
      </c>
      <c r="BC24" s="57">
        <v>7</v>
      </c>
    </row>
    <row r="25" spans="1:55" s="3" customFormat="1" ht="67.2">
      <c r="A25" s="37"/>
      <c r="B25" s="37"/>
      <c r="C25" s="37"/>
      <c r="D25" s="37"/>
      <c r="E25" s="37"/>
      <c r="F25" s="49"/>
      <c r="G25" s="14"/>
      <c r="H25" s="14"/>
      <c r="I25" s="14"/>
      <c r="J25" s="14"/>
      <c r="K25" s="14"/>
      <c r="L25" s="14"/>
      <c r="M25" s="14"/>
      <c r="N25" s="14"/>
      <c r="O25" s="14"/>
      <c r="P25" s="14"/>
      <c r="Q25" s="14"/>
      <c r="R25" s="14"/>
      <c r="S25" s="14"/>
      <c r="T25" s="14"/>
      <c r="U25" s="14"/>
      <c r="V25" s="14"/>
      <c r="W25" s="14"/>
      <c r="X25" s="14"/>
      <c r="Y25" s="52"/>
      <c r="Z25" s="44"/>
      <c r="AA25" s="14" t="s">
        <v>153</v>
      </c>
      <c r="AB25" s="14" t="s">
        <v>154</v>
      </c>
      <c r="AC25" s="14">
        <v>80</v>
      </c>
      <c r="AD25" s="14"/>
      <c r="AE25" s="14"/>
      <c r="AF25" s="14"/>
      <c r="AG25" s="14" t="s">
        <v>155</v>
      </c>
      <c r="AH25" s="14" t="s">
        <v>150</v>
      </c>
      <c r="AI25" s="14">
        <v>30</v>
      </c>
      <c r="AJ25" s="14"/>
      <c r="AK25" s="14"/>
      <c r="AL25" s="14"/>
      <c r="AM25" s="59"/>
      <c r="AN25" s="59"/>
      <c r="AO25" s="14"/>
      <c r="AP25" s="14"/>
      <c r="AQ25" s="14"/>
      <c r="AR25" s="14"/>
      <c r="AS25" s="14"/>
      <c r="AT25" s="14"/>
      <c r="AU25" s="14"/>
      <c r="AV25" s="14"/>
      <c r="AW25" s="14"/>
      <c r="AX25" s="59"/>
      <c r="AY25" s="59"/>
      <c r="AZ25" s="66"/>
      <c r="BA25" s="73"/>
      <c r="BB25" s="66"/>
      <c r="BC25" s="59"/>
    </row>
    <row r="26" spans="1:55" s="4" customFormat="1" ht="76.8">
      <c r="A26" s="36">
        <v>8</v>
      </c>
      <c r="B26" s="36" t="s">
        <v>156</v>
      </c>
      <c r="C26" s="36" t="s">
        <v>157</v>
      </c>
      <c r="D26" s="36">
        <v>1</v>
      </c>
      <c r="E26" s="36">
        <v>100</v>
      </c>
      <c r="F26" s="50">
        <f>E26*0.3</f>
        <v>30</v>
      </c>
      <c r="G26" s="12"/>
      <c r="H26" s="12"/>
      <c r="I26" s="12"/>
      <c r="J26" s="12"/>
      <c r="K26" s="12"/>
      <c r="L26" s="12"/>
      <c r="M26" s="12"/>
      <c r="N26" s="12"/>
      <c r="O26" s="12"/>
      <c r="P26" s="12"/>
      <c r="Q26" s="12"/>
      <c r="R26" s="12"/>
      <c r="S26" s="19"/>
      <c r="T26" s="19"/>
      <c r="U26" s="12"/>
      <c r="V26" s="20" t="s">
        <v>158</v>
      </c>
      <c r="W26" s="20" t="s">
        <v>159</v>
      </c>
      <c r="X26" s="12">
        <v>20</v>
      </c>
      <c r="Y26" s="50">
        <v>20</v>
      </c>
      <c r="Z26" s="38">
        <f>Y26*0.4</f>
        <v>8</v>
      </c>
      <c r="AA26" s="20" t="s">
        <v>160</v>
      </c>
      <c r="AB26" s="20" t="s">
        <v>161</v>
      </c>
      <c r="AC26" s="12">
        <v>80</v>
      </c>
      <c r="AD26" s="12" t="s">
        <v>162</v>
      </c>
      <c r="AE26" s="12" t="s">
        <v>163</v>
      </c>
      <c r="AF26" s="12">
        <v>50</v>
      </c>
      <c r="AG26" s="12"/>
      <c r="AH26" s="12"/>
      <c r="AI26" s="12"/>
      <c r="AJ26" s="12"/>
      <c r="AK26" s="12"/>
      <c r="AL26" s="12"/>
      <c r="AM26" s="50">
        <f>AC26+AF26*0.8+AF27*0.6+AF28*0.4+AF29*0.2</f>
        <v>176</v>
      </c>
      <c r="AN26" s="38">
        <f>AM26*0.4</f>
        <v>70.400000000000006</v>
      </c>
      <c r="AO26" s="12"/>
      <c r="AP26" s="12"/>
      <c r="AQ26" s="12"/>
      <c r="AR26" s="12"/>
      <c r="AS26" s="12"/>
      <c r="AT26" s="12"/>
      <c r="AU26" s="12"/>
      <c r="AV26" s="12"/>
      <c r="AW26" s="12"/>
      <c r="AX26" s="50">
        <v>0</v>
      </c>
      <c r="AY26" s="38">
        <v>0</v>
      </c>
      <c r="AZ26" s="50">
        <f>(AN26+AY26+Z26)*0.7</f>
        <v>54.88</v>
      </c>
      <c r="BA26" s="74"/>
      <c r="BB26" s="50">
        <f>AZ26+F26</f>
        <v>84.88</v>
      </c>
      <c r="BC26" s="54">
        <v>8</v>
      </c>
    </row>
    <row r="27" spans="1:55" s="2" customFormat="1" ht="19.2">
      <c r="A27" s="36"/>
      <c r="B27" s="36"/>
      <c r="C27" s="36"/>
      <c r="D27" s="36"/>
      <c r="E27" s="36"/>
      <c r="F27" s="51"/>
      <c r="G27" s="12"/>
      <c r="H27" s="12"/>
      <c r="I27" s="12"/>
      <c r="J27" s="12"/>
      <c r="K27" s="12"/>
      <c r="L27" s="12"/>
      <c r="M27" s="12"/>
      <c r="N27" s="12"/>
      <c r="O27" s="12"/>
      <c r="P27" s="12"/>
      <c r="Q27" s="12"/>
      <c r="R27" s="12"/>
      <c r="S27" s="12"/>
      <c r="T27" s="12"/>
      <c r="U27" s="12"/>
      <c r="V27" s="12"/>
      <c r="W27" s="12"/>
      <c r="X27" s="12"/>
      <c r="Y27" s="51"/>
      <c r="Z27" s="39"/>
      <c r="AA27" s="36"/>
      <c r="AB27" s="36"/>
      <c r="AC27" s="12"/>
      <c r="AD27" s="20" t="s">
        <v>164</v>
      </c>
      <c r="AE27" s="20" t="s">
        <v>165</v>
      </c>
      <c r="AF27" s="12">
        <v>50</v>
      </c>
      <c r="AG27" s="12"/>
      <c r="AH27" s="26"/>
      <c r="AI27" s="12"/>
      <c r="AJ27" s="12"/>
      <c r="AK27" s="12"/>
      <c r="AL27" s="12"/>
      <c r="AM27" s="51"/>
      <c r="AN27" s="39"/>
      <c r="AO27" s="12"/>
      <c r="AP27" s="12"/>
      <c r="AQ27" s="12"/>
      <c r="AR27" s="12"/>
      <c r="AS27" s="12"/>
      <c r="AT27" s="12"/>
      <c r="AU27" s="12"/>
      <c r="AV27" s="12"/>
      <c r="AW27" s="12"/>
      <c r="AX27" s="51"/>
      <c r="AY27" s="39"/>
      <c r="AZ27" s="51"/>
      <c r="BA27" s="75"/>
      <c r="BB27" s="51"/>
      <c r="BC27" s="55"/>
    </row>
    <row r="28" spans="1:55" s="2" customFormat="1" ht="19.2">
      <c r="A28" s="36"/>
      <c r="B28" s="36"/>
      <c r="C28" s="36"/>
      <c r="D28" s="36"/>
      <c r="E28" s="36"/>
      <c r="F28" s="51"/>
      <c r="G28" s="12"/>
      <c r="H28" s="12"/>
      <c r="I28" s="12"/>
      <c r="J28" s="12"/>
      <c r="K28" s="12"/>
      <c r="L28" s="12"/>
      <c r="M28" s="12"/>
      <c r="N28" s="12"/>
      <c r="O28" s="12"/>
      <c r="P28" s="12"/>
      <c r="Q28" s="12"/>
      <c r="R28" s="12"/>
      <c r="S28" s="12"/>
      <c r="T28" s="12"/>
      <c r="U28" s="12"/>
      <c r="V28" s="12"/>
      <c r="W28" s="12"/>
      <c r="X28" s="12"/>
      <c r="Y28" s="51"/>
      <c r="Z28" s="39"/>
      <c r="AA28" s="36"/>
      <c r="AB28" s="36"/>
      <c r="AC28" s="12"/>
      <c r="AD28" s="20" t="s">
        <v>166</v>
      </c>
      <c r="AE28" s="20" t="s">
        <v>167</v>
      </c>
      <c r="AF28" s="12">
        <v>50</v>
      </c>
      <c r="AG28" s="12"/>
      <c r="AH28" s="12"/>
      <c r="AI28" s="12"/>
      <c r="AJ28" s="12"/>
      <c r="AK28" s="12"/>
      <c r="AL28" s="12"/>
      <c r="AM28" s="51"/>
      <c r="AN28" s="39"/>
      <c r="AO28" s="12"/>
      <c r="AP28" s="12"/>
      <c r="AQ28" s="12"/>
      <c r="AR28" s="12"/>
      <c r="AS28" s="12"/>
      <c r="AT28" s="12"/>
      <c r="AU28" s="12"/>
      <c r="AV28" s="12"/>
      <c r="AW28" s="12"/>
      <c r="AX28" s="51"/>
      <c r="AY28" s="39"/>
      <c r="AZ28" s="51"/>
      <c r="BA28" s="75"/>
      <c r="BB28" s="51"/>
      <c r="BC28" s="55"/>
    </row>
    <row r="29" spans="1:55" s="2" customFormat="1" ht="19.2">
      <c r="A29" s="36"/>
      <c r="B29" s="36"/>
      <c r="C29" s="36"/>
      <c r="D29" s="36"/>
      <c r="E29" s="36"/>
      <c r="F29" s="51"/>
      <c r="G29" s="12"/>
      <c r="H29" s="12"/>
      <c r="I29" s="12"/>
      <c r="J29" s="12"/>
      <c r="K29" s="12"/>
      <c r="L29" s="12"/>
      <c r="M29" s="12"/>
      <c r="N29" s="12"/>
      <c r="O29" s="12"/>
      <c r="P29" s="12"/>
      <c r="Q29" s="12"/>
      <c r="R29" s="12"/>
      <c r="S29" s="12"/>
      <c r="T29" s="12"/>
      <c r="U29" s="12"/>
      <c r="V29" s="12"/>
      <c r="W29" s="12"/>
      <c r="X29" s="12"/>
      <c r="Y29" s="51"/>
      <c r="Z29" s="39"/>
      <c r="AA29" s="12"/>
      <c r="AB29" s="12"/>
      <c r="AC29" s="12"/>
      <c r="AD29" s="20" t="s">
        <v>168</v>
      </c>
      <c r="AE29" s="20" t="s">
        <v>169</v>
      </c>
      <c r="AF29" s="12">
        <v>30</v>
      </c>
      <c r="AG29" s="12"/>
      <c r="AH29" s="12"/>
      <c r="AI29" s="12"/>
      <c r="AJ29" s="12"/>
      <c r="AK29" s="12"/>
      <c r="AL29" s="12"/>
      <c r="AM29" s="51"/>
      <c r="AN29" s="39"/>
      <c r="AO29" s="12"/>
      <c r="AP29" s="12"/>
      <c r="AQ29" s="12"/>
      <c r="AR29" s="12"/>
      <c r="AS29" s="12"/>
      <c r="AT29" s="12"/>
      <c r="AU29" s="12"/>
      <c r="AV29" s="12"/>
      <c r="AW29" s="12"/>
      <c r="AX29" s="51"/>
      <c r="AY29" s="39"/>
      <c r="AZ29" s="51"/>
      <c r="BA29" s="75"/>
      <c r="BB29" s="51"/>
      <c r="BC29" s="55"/>
    </row>
    <row r="30" spans="1:55" s="2" customFormat="1" ht="28.8">
      <c r="A30" s="36"/>
      <c r="B30" s="36"/>
      <c r="C30" s="36"/>
      <c r="D30" s="36"/>
      <c r="E30" s="36"/>
      <c r="F30" s="51"/>
      <c r="G30" s="12"/>
      <c r="H30" s="12"/>
      <c r="I30" s="12"/>
      <c r="J30" s="12"/>
      <c r="K30" s="12"/>
      <c r="L30" s="12"/>
      <c r="M30" s="12"/>
      <c r="N30" s="12"/>
      <c r="O30" s="12"/>
      <c r="P30" s="12"/>
      <c r="Q30" s="12"/>
      <c r="R30" s="12"/>
      <c r="S30" s="12"/>
      <c r="T30" s="12"/>
      <c r="U30" s="12"/>
      <c r="V30" s="12"/>
      <c r="W30" s="12"/>
      <c r="X30" s="12"/>
      <c r="Y30" s="51"/>
      <c r="Z30" s="39"/>
      <c r="AA30" s="12"/>
      <c r="AB30" s="12"/>
      <c r="AC30" s="12"/>
      <c r="AD30" s="20" t="s">
        <v>170</v>
      </c>
      <c r="AE30" s="20" t="s">
        <v>171</v>
      </c>
      <c r="AF30" s="12"/>
      <c r="AG30" s="12"/>
      <c r="AH30" s="12"/>
      <c r="AI30" s="12"/>
      <c r="AJ30" s="12"/>
      <c r="AK30" s="12"/>
      <c r="AL30" s="12"/>
      <c r="AM30" s="51"/>
      <c r="AN30" s="39"/>
      <c r="AO30" s="12"/>
      <c r="AP30" s="12"/>
      <c r="AQ30" s="12"/>
      <c r="AR30" s="12"/>
      <c r="AS30" s="12"/>
      <c r="AT30" s="12"/>
      <c r="AU30" s="12"/>
      <c r="AV30" s="12"/>
      <c r="AW30" s="12"/>
      <c r="AX30" s="51"/>
      <c r="AY30" s="39"/>
      <c r="AZ30" s="51"/>
      <c r="BA30" s="75"/>
      <c r="BB30" s="51"/>
      <c r="BC30" s="55"/>
    </row>
    <row r="31" spans="1:55" s="2" customFormat="1" ht="19.2">
      <c r="A31" s="36"/>
      <c r="B31" s="36"/>
      <c r="C31" s="36"/>
      <c r="D31" s="36"/>
      <c r="E31" s="36"/>
      <c r="F31" s="51"/>
      <c r="G31" s="12"/>
      <c r="H31" s="12"/>
      <c r="I31" s="12"/>
      <c r="J31" s="12"/>
      <c r="K31" s="12"/>
      <c r="L31" s="12"/>
      <c r="M31" s="12"/>
      <c r="N31" s="12"/>
      <c r="O31" s="12"/>
      <c r="P31" s="12"/>
      <c r="Q31" s="12"/>
      <c r="R31" s="12"/>
      <c r="S31" s="12"/>
      <c r="T31" s="12"/>
      <c r="U31" s="12"/>
      <c r="V31" s="12"/>
      <c r="W31" s="12"/>
      <c r="X31" s="12"/>
      <c r="Y31" s="51"/>
      <c r="Z31" s="39"/>
      <c r="AA31" s="12"/>
      <c r="AB31" s="12"/>
      <c r="AC31" s="12"/>
      <c r="AD31" s="20" t="s">
        <v>172</v>
      </c>
      <c r="AE31" s="20" t="s">
        <v>173</v>
      </c>
      <c r="AF31" s="12"/>
      <c r="AG31" s="12"/>
      <c r="AH31" s="12"/>
      <c r="AI31" s="12"/>
      <c r="AJ31" s="12"/>
      <c r="AK31" s="12"/>
      <c r="AL31" s="12"/>
      <c r="AM31" s="51"/>
      <c r="AN31" s="39"/>
      <c r="AO31" s="12"/>
      <c r="AP31" s="12"/>
      <c r="AQ31" s="12"/>
      <c r="AR31" s="12"/>
      <c r="AS31" s="12"/>
      <c r="AT31" s="12"/>
      <c r="AU31" s="12"/>
      <c r="AV31" s="12"/>
      <c r="AW31" s="12"/>
      <c r="AX31" s="51"/>
      <c r="AY31" s="39"/>
      <c r="AZ31" s="51"/>
      <c r="BA31" s="75"/>
      <c r="BB31" s="51"/>
      <c r="BC31" s="55"/>
    </row>
    <row r="32" spans="1:55" s="2" customFormat="1" ht="28.8">
      <c r="A32" s="36"/>
      <c r="B32" s="36"/>
      <c r="C32" s="36"/>
      <c r="D32" s="36"/>
      <c r="E32" s="36"/>
      <c r="F32" s="51"/>
      <c r="G32" s="12"/>
      <c r="H32" s="12"/>
      <c r="I32" s="12"/>
      <c r="J32" s="12"/>
      <c r="K32" s="12"/>
      <c r="L32" s="12"/>
      <c r="M32" s="12"/>
      <c r="N32" s="12"/>
      <c r="O32" s="12"/>
      <c r="P32" s="12"/>
      <c r="Q32" s="12"/>
      <c r="R32" s="12"/>
      <c r="S32" s="12"/>
      <c r="T32" s="12"/>
      <c r="U32" s="12"/>
      <c r="V32" s="12"/>
      <c r="W32" s="12"/>
      <c r="X32" s="12"/>
      <c r="Y32" s="53"/>
      <c r="Z32" s="45"/>
      <c r="AA32" s="12"/>
      <c r="AB32" s="12"/>
      <c r="AC32" s="12"/>
      <c r="AD32" s="20" t="s">
        <v>174</v>
      </c>
      <c r="AE32" s="20" t="s">
        <v>171</v>
      </c>
      <c r="AF32" s="12"/>
      <c r="AG32" s="12"/>
      <c r="AH32" s="12"/>
      <c r="AI32" s="12"/>
      <c r="AJ32" s="12"/>
      <c r="AK32" s="12"/>
      <c r="AL32" s="12"/>
      <c r="AM32" s="53"/>
      <c r="AN32" s="45"/>
      <c r="AO32" s="12"/>
      <c r="AP32" s="12"/>
      <c r="AQ32" s="12"/>
      <c r="AR32" s="12"/>
      <c r="AS32" s="12"/>
      <c r="AT32" s="12"/>
      <c r="AU32" s="12"/>
      <c r="AV32" s="12"/>
      <c r="AW32" s="12"/>
      <c r="AX32" s="53"/>
      <c r="AY32" s="45"/>
      <c r="AZ32" s="53"/>
      <c r="BA32" s="76"/>
      <c r="BB32" s="53"/>
      <c r="BC32" s="56"/>
    </row>
    <row r="33" spans="1:55" s="3" customFormat="1" ht="57.6">
      <c r="A33" s="37">
        <v>9</v>
      </c>
      <c r="B33" s="37" t="s">
        <v>175</v>
      </c>
      <c r="C33" s="37" t="s">
        <v>176</v>
      </c>
      <c r="D33" s="37">
        <v>1</v>
      </c>
      <c r="E33" s="37">
        <v>100</v>
      </c>
      <c r="F33" s="49">
        <v>30</v>
      </c>
      <c r="G33" s="14"/>
      <c r="H33" s="14"/>
      <c r="I33" s="14"/>
      <c r="J33" s="14"/>
      <c r="K33" s="14"/>
      <c r="L33" s="14"/>
      <c r="M33" s="14"/>
      <c r="N33" s="14"/>
      <c r="O33" s="14"/>
      <c r="P33" s="18"/>
      <c r="Q33" s="18"/>
      <c r="R33" s="14"/>
      <c r="S33" s="14"/>
      <c r="T33" s="14"/>
      <c r="U33" s="14"/>
      <c r="V33" s="14"/>
      <c r="W33" s="14"/>
      <c r="X33" s="14"/>
      <c r="Y33" s="46"/>
      <c r="Z33" s="40">
        <v>0</v>
      </c>
      <c r="AA33" s="14" t="s">
        <v>177</v>
      </c>
      <c r="AB33" s="14" t="s">
        <v>178</v>
      </c>
      <c r="AC33" s="14">
        <v>80</v>
      </c>
      <c r="AD33" s="14" t="s">
        <v>179</v>
      </c>
      <c r="AE33" s="14" t="s">
        <v>180</v>
      </c>
      <c r="AF33" s="14">
        <v>50</v>
      </c>
      <c r="AG33" s="14"/>
      <c r="AH33" s="14"/>
      <c r="AI33" s="14"/>
      <c r="AJ33" s="14" t="s">
        <v>181</v>
      </c>
      <c r="AK33" s="14">
        <v>20</v>
      </c>
      <c r="AL33" s="14"/>
      <c r="AM33" s="49">
        <f>AC33+AC34*0.8+AF33*0.6+AK33*0.4</f>
        <v>182</v>
      </c>
      <c r="AN33" s="37">
        <f>AM33*0.4</f>
        <v>72.8</v>
      </c>
      <c r="AO33" s="14"/>
      <c r="AP33" s="14"/>
      <c r="AQ33" s="14"/>
      <c r="AR33" s="14"/>
      <c r="AS33" s="14"/>
      <c r="AT33" s="14"/>
      <c r="AU33" s="14"/>
      <c r="AV33" s="14"/>
      <c r="AW33" s="14"/>
      <c r="AX33" s="46"/>
      <c r="AY33" s="40">
        <v>0</v>
      </c>
      <c r="AZ33" s="49">
        <f>(Z33+AN33+AY33)*0.7</f>
        <v>50.96</v>
      </c>
      <c r="BA33" s="71"/>
      <c r="BB33" s="49">
        <f>AZ33+F33</f>
        <v>80.959999999999994</v>
      </c>
      <c r="BC33" s="57">
        <v>9</v>
      </c>
    </row>
    <row r="34" spans="1:55" s="3" customFormat="1" ht="48">
      <c r="A34" s="37"/>
      <c r="B34" s="37"/>
      <c r="C34" s="37"/>
      <c r="D34" s="37"/>
      <c r="E34" s="37"/>
      <c r="F34" s="49"/>
      <c r="G34" s="14"/>
      <c r="H34" s="14"/>
      <c r="I34" s="14"/>
      <c r="J34" s="14"/>
      <c r="K34" s="14"/>
      <c r="L34" s="14"/>
      <c r="M34" s="14"/>
      <c r="N34" s="14"/>
      <c r="O34" s="14"/>
      <c r="P34" s="18"/>
      <c r="Q34" s="18"/>
      <c r="R34" s="18"/>
      <c r="S34" s="14"/>
      <c r="T34" s="14"/>
      <c r="U34" s="14"/>
      <c r="V34" s="14"/>
      <c r="W34" s="14"/>
      <c r="X34" s="14"/>
      <c r="Y34" s="52"/>
      <c r="Z34" s="44"/>
      <c r="AA34" s="14" t="s">
        <v>182</v>
      </c>
      <c r="AB34" s="14" t="s">
        <v>183</v>
      </c>
      <c r="AC34" s="14">
        <v>80</v>
      </c>
      <c r="AD34" s="14"/>
      <c r="AE34" s="14"/>
      <c r="AF34" s="14"/>
      <c r="AG34" s="14"/>
      <c r="AH34" s="14"/>
      <c r="AI34" s="14"/>
      <c r="AJ34" s="14"/>
      <c r="AK34" s="14"/>
      <c r="AL34" s="14"/>
      <c r="AM34" s="49"/>
      <c r="AN34" s="37"/>
      <c r="AO34" s="14"/>
      <c r="AP34" s="14"/>
      <c r="AQ34" s="14"/>
      <c r="AR34" s="14"/>
      <c r="AS34" s="14"/>
      <c r="AT34" s="14"/>
      <c r="AU34" s="14"/>
      <c r="AV34" s="14"/>
      <c r="AW34" s="14"/>
      <c r="AX34" s="52"/>
      <c r="AY34" s="44"/>
      <c r="AZ34" s="49"/>
      <c r="BA34" s="73"/>
      <c r="BB34" s="49"/>
      <c r="BC34" s="59"/>
    </row>
    <row r="35" spans="1:55" s="4" customFormat="1" ht="48">
      <c r="A35" s="36">
        <v>10</v>
      </c>
      <c r="B35" s="36" t="s">
        <v>184</v>
      </c>
      <c r="C35" s="36" t="s">
        <v>185</v>
      </c>
      <c r="D35" s="36">
        <v>1</v>
      </c>
      <c r="E35" s="36">
        <v>100</v>
      </c>
      <c r="F35" s="36">
        <v>30</v>
      </c>
      <c r="G35" s="12"/>
      <c r="H35" s="12"/>
      <c r="I35" s="12"/>
      <c r="J35" s="12"/>
      <c r="K35" s="12"/>
      <c r="L35" s="12"/>
      <c r="M35" s="12"/>
      <c r="N35" s="12"/>
      <c r="O35" s="12"/>
      <c r="P35" s="12"/>
      <c r="Q35" s="12"/>
      <c r="R35" s="12"/>
      <c r="S35" s="12"/>
      <c r="T35" s="12"/>
      <c r="U35" s="12"/>
      <c r="V35" s="12"/>
      <c r="W35" s="12"/>
      <c r="X35" s="12"/>
      <c r="Y35" s="36">
        <v>0</v>
      </c>
      <c r="Z35" s="36">
        <v>0</v>
      </c>
      <c r="AA35" s="12"/>
      <c r="AB35" s="12"/>
      <c r="AC35" s="12"/>
      <c r="AD35" s="12" t="s">
        <v>186</v>
      </c>
      <c r="AE35" s="12" t="s">
        <v>187</v>
      </c>
      <c r="AF35" s="12">
        <v>50</v>
      </c>
      <c r="AG35" s="12" t="s">
        <v>188</v>
      </c>
      <c r="AH35" s="12" t="s">
        <v>189</v>
      </c>
      <c r="AI35" s="12">
        <v>30</v>
      </c>
      <c r="AJ35" s="12"/>
      <c r="AK35" s="12"/>
      <c r="AL35" s="12"/>
      <c r="AM35" s="36">
        <f>AF35+AI35*0.8+AI36*0.6+AI37*0.4</f>
        <v>104</v>
      </c>
      <c r="AN35" s="36">
        <f>AM35*0.4</f>
        <v>41.6</v>
      </c>
      <c r="AO35" s="12"/>
      <c r="AP35" s="12"/>
      <c r="AQ35" s="12"/>
      <c r="AR35" s="12"/>
      <c r="AS35" s="12"/>
      <c r="AT35" s="12"/>
      <c r="AU35" s="12"/>
      <c r="AV35" s="12"/>
      <c r="AW35" s="12"/>
      <c r="AX35" s="36">
        <v>0</v>
      </c>
      <c r="AY35" s="36">
        <v>0</v>
      </c>
      <c r="AZ35" s="48">
        <f>(AY35+AN35+Z35)*0.7</f>
        <v>29.12</v>
      </c>
      <c r="BA35" s="48">
        <f>AZ35*1.6</f>
        <v>46.591999999999999</v>
      </c>
      <c r="BB35" s="82">
        <f>BA35+F35</f>
        <v>76.591999999999999</v>
      </c>
      <c r="BC35" s="87">
        <v>10</v>
      </c>
    </row>
    <row r="36" spans="1:55" s="4" customFormat="1" ht="28.8">
      <c r="A36" s="36"/>
      <c r="B36" s="36"/>
      <c r="C36" s="36"/>
      <c r="D36" s="36"/>
      <c r="E36" s="36"/>
      <c r="F36" s="36"/>
      <c r="G36" s="12"/>
      <c r="H36" s="12"/>
      <c r="I36" s="12"/>
      <c r="J36" s="12"/>
      <c r="K36" s="12"/>
      <c r="L36" s="12"/>
      <c r="M36" s="12"/>
      <c r="N36" s="12"/>
      <c r="O36" s="12"/>
      <c r="P36" s="12"/>
      <c r="Q36" s="12"/>
      <c r="R36" s="12"/>
      <c r="S36" s="12"/>
      <c r="T36" s="12"/>
      <c r="U36" s="12"/>
      <c r="V36" s="12"/>
      <c r="W36" s="12"/>
      <c r="X36" s="12"/>
      <c r="Y36" s="36"/>
      <c r="Z36" s="36"/>
      <c r="AA36" s="12"/>
      <c r="AB36" s="12"/>
      <c r="AC36" s="12"/>
      <c r="AD36" s="12"/>
      <c r="AE36" s="12"/>
      <c r="AF36" s="12"/>
      <c r="AG36" s="12" t="s">
        <v>190</v>
      </c>
      <c r="AH36" s="12" t="s">
        <v>189</v>
      </c>
      <c r="AI36" s="12">
        <v>30</v>
      </c>
      <c r="AJ36" s="12"/>
      <c r="AK36" s="12"/>
      <c r="AL36" s="12"/>
      <c r="AM36" s="36"/>
      <c r="AN36" s="36"/>
      <c r="AO36" s="12"/>
      <c r="AP36" s="12"/>
      <c r="AQ36" s="12"/>
      <c r="AR36" s="12"/>
      <c r="AS36" s="12"/>
      <c r="AT36" s="12"/>
      <c r="AU36" s="12"/>
      <c r="AV36" s="12"/>
      <c r="AW36" s="12"/>
      <c r="AX36" s="36"/>
      <c r="AY36" s="36"/>
      <c r="AZ36" s="48"/>
      <c r="BA36" s="48"/>
      <c r="BB36" s="82"/>
      <c r="BC36" s="87"/>
    </row>
    <row r="37" spans="1:55" s="4" customFormat="1" ht="28.8">
      <c r="A37" s="36"/>
      <c r="B37" s="36"/>
      <c r="C37" s="36"/>
      <c r="D37" s="36"/>
      <c r="E37" s="36"/>
      <c r="F37" s="36"/>
      <c r="G37" s="12"/>
      <c r="H37" s="12"/>
      <c r="I37" s="12"/>
      <c r="J37" s="12"/>
      <c r="K37" s="12"/>
      <c r="L37" s="12"/>
      <c r="M37" s="12"/>
      <c r="N37" s="12"/>
      <c r="O37" s="12"/>
      <c r="P37" s="12"/>
      <c r="Q37" s="12"/>
      <c r="R37" s="12"/>
      <c r="S37" s="12"/>
      <c r="T37" s="12"/>
      <c r="U37" s="12"/>
      <c r="V37" s="12"/>
      <c r="W37" s="12"/>
      <c r="X37" s="12"/>
      <c r="Y37" s="36"/>
      <c r="Z37" s="36"/>
      <c r="AA37" s="12"/>
      <c r="AB37" s="12"/>
      <c r="AC37" s="12"/>
      <c r="AD37" s="12"/>
      <c r="AE37" s="12"/>
      <c r="AF37" s="12"/>
      <c r="AG37" s="12" t="s">
        <v>191</v>
      </c>
      <c r="AH37" s="12" t="s">
        <v>189</v>
      </c>
      <c r="AI37" s="12">
        <v>30</v>
      </c>
      <c r="AJ37" s="12"/>
      <c r="AK37" s="12"/>
      <c r="AL37" s="12"/>
      <c r="AM37" s="36"/>
      <c r="AN37" s="36"/>
      <c r="AO37" s="12"/>
      <c r="AP37" s="12"/>
      <c r="AQ37" s="12"/>
      <c r="AR37" s="12"/>
      <c r="AS37" s="12"/>
      <c r="AT37" s="12"/>
      <c r="AU37" s="12"/>
      <c r="AV37" s="12"/>
      <c r="AW37" s="12"/>
      <c r="AX37" s="36"/>
      <c r="AY37" s="36"/>
      <c r="AZ37" s="48"/>
      <c r="BA37" s="48"/>
      <c r="BB37" s="82"/>
      <c r="BC37" s="87"/>
    </row>
    <row r="38" spans="1:55" s="3" customFormat="1" ht="76.8">
      <c r="A38" s="37">
        <v>11</v>
      </c>
      <c r="B38" s="37" t="s">
        <v>192</v>
      </c>
      <c r="C38" s="37" t="s">
        <v>77</v>
      </c>
      <c r="D38" s="37">
        <v>5</v>
      </c>
      <c r="E38" s="37">
        <v>80</v>
      </c>
      <c r="F38" s="49">
        <f>E38*0.3</f>
        <v>24</v>
      </c>
      <c r="G38" s="14" t="s">
        <v>123</v>
      </c>
      <c r="H38" s="16" t="s">
        <v>193</v>
      </c>
      <c r="I38" s="14">
        <v>30</v>
      </c>
      <c r="J38" s="14"/>
      <c r="K38" s="14"/>
      <c r="L38" s="14"/>
      <c r="M38" s="14" t="s">
        <v>133</v>
      </c>
      <c r="N38" s="14" t="s">
        <v>194</v>
      </c>
      <c r="O38" s="14">
        <v>12</v>
      </c>
      <c r="P38" s="14"/>
      <c r="Q38" s="14"/>
      <c r="R38" s="14"/>
      <c r="S38" s="14"/>
      <c r="T38" s="14"/>
      <c r="U38" s="14"/>
      <c r="V38" s="14"/>
      <c r="W38" s="14"/>
      <c r="X38" s="14"/>
      <c r="Y38" s="49">
        <f>I38+O38</f>
        <v>42</v>
      </c>
      <c r="Z38" s="37">
        <f>Y38*0.4</f>
        <v>16.8</v>
      </c>
      <c r="AA38" s="14"/>
      <c r="AB38" s="14"/>
      <c r="AC38" s="14"/>
      <c r="AD38" s="14" t="s">
        <v>195</v>
      </c>
      <c r="AE38" s="14" t="s">
        <v>196</v>
      </c>
      <c r="AF38" s="14">
        <v>50</v>
      </c>
      <c r="AG38" s="14" t="s">
        <v>197</v>
      </c>
      <c r="AH38" s="14" t="s">
        <v>198</v>
      </c>
      <c r="AI38" s="14">
        <v>30</v>
      </c>
      <c r="AJ38" s="14"/>
      <c r="AK38" s="14"/>
      <c r="AM38" s="46">
        <f>AF38+AF39*0.8+AF40*0.6+AI38*0.4+AI39*0.2</f>
        <v>138</v>
      </c>
      <c r="AN38" s="40">
        <f>AM38*0.4</f>
        <v>55.2</v>
      </c>
      <c r="AO38" s="14"/>
      <c r="AP38" s="14"/>
      <c r="AQ38" s="14"/>
      <c r="AR38" s="14"/>
      <c r="AS38" s="14"/>
      <c r="AT38" s="14"/>
      <c r="AU38" s="14"/>
      <c r="AV38" s="14"/>
      <c r="AW38" s="14"/>
      <c r="AX38" s="46"/>
      <c r="AY38" s="40">
        <f>AX38*0.2</f>
        <v>0</v>
      </c>
      <c r="AZ38" s="46">
        <f>(AN38+Z38+AY38)*0.7</f>
        <v>50.4</v>
      </c>
      <c r="BA38" s="71"/>
      <c r="BB38" s="80">
        <f>AZ38+F38</f>
        <v>74.400000000000006</v>
      </c>
      <c r="BC38" s="57">
        <v>11</v>
      </c>
    </row>
    <row r="39" spans="1:55" s="3" customFormat="1" ht="48">
      <c r="A39" s="37"/>
      <c r="B39" s="37"/>
      <c r="C39" s="37"/>
      <c r="D39" s="37"/>
      <c r="E39" s="37"/>
      <c r="F39" s="49"/>
      <c r="G39" s="14"/>
      <c r="H39" s="14"/>
      <c r="I39" s="14"/>
      <c r="J39" s="14"/>
      <c r="K39" s="14"/>
      <c r="L39" s="14"/>
      <c r="M39" s="14"/>
      <c r="N39" s="14"/>
      <c r="O39" s="14"/>
      <c r="P39" s="14"/>
      <c r="Q39" s="14"/>
      <c r="R39" s="14"/>
      <c r="S39" s="14"/>
      <c r="T39" s="14"/>
      <c r="U39" s="14"/>
      <c r="V39" s="14"/>
      <c r="W39" s="14"/>
      <c r="X39" s="14"/>
      <c r="Y39" s="49"/>
      <c r="Z39" s="37"/>
      <c r="AA39" s="14"/>
      <c r="AB39" s="14"/>
      <c r="AC39" s="14"/>
      <c r="AD39" s="14" t="s">
        <v>199</v>
      </c>
      <c r="AE39" s="14" t="s">
        <v>200</v>
      </c>
      <c r="AF39" s="14">
        <v>50</v>
      </c>
      <c r="AG39" s="14" t="s">
        <v>139</v>
      </c>
      <c r="AH39" s="14" t="s">
        <v>201</v>
      </c>
      <c r="AI39" s="14">
        <v>30</v>
      </c>
      <c r="AJ39" s="14"/>
      <c r="AK39" s="14"/>
      <c r="AM39" s="47"/>
      <c r="AN39" s="41"/>
      <c r="AO39" s="14"/>
      <c r="AP39" s="14"/>
      <c r="AQ39" s="14"/>
      <c r="AR39" s="14"/>
      <c r="AS39" s="14"/>
      <c r="AT39" s="14"/>
      <c r="AU39" s="14"/>
      <c r="AV39" s="14"/>
      <c r="AW39" s="14"/>
      <c r="AX39" s="47"/>
      <c r="AY39" s="41"/>
      <c r="AZ39" s="47"/>
      <c r="BA39" s="72"/>
      <c r="BB39" s="81"/>
      <c r="BC39" s="58"/>
    </row>
    <row r="40" spans="1:55" s="3" customFormat="1" ht="42.6" customHeight="1">
      <c r="A40" s="37"/>
      <c r="B40" s="37"/>
      <c r="C40" s="37"/>
      <c r="D40" s="37"/>
      <c r="E40" s="37"/>
      <c r="F40" s="49"/>
      <c r="G40" s="14"/>
      <c r="H40" s="14"/>
      <c r="I40" s="14"/>
      <c r="J40" s="14"/>
      <c r="K40" s="14"/>
      <c r="L40" s="14"/>
      <c r="M40" s="14"/>
      <c r="N40" s="14"/>
      <c r="O40" s="14"/>
      <c r="P40" s="14"/>
      <c r="Q40" s="14"/>
      <c r="R40" s="14"/>
      <c r="S40" s="14"/>
      <c r="T40" s="14"/>
      <c r="U40" s="14"/>
      <c r="V40" s="14"/>
      <c r="W40" s="14"/>
      <c r="X40" s="14"/>
      <c r="Y40" s="49"/>
      <c r="Z40" s="37"/>
      <c r="AA40" s="14"/>
      <c r="AB40" s="14"/>
      <c r="AC40" s="14"/>
      <c r="AD40" s="14" t="s">
        <v>202</v>
      </c>
      <c r="AE40" s="14" t="s">
        <v>200</v>
      </c>
      <c r="AF40" s="14">
        <v>50</v>
      </c>
      <c r="AG40" s="14" t="s">
        <v>129</v>
      </c>
      <c r="AH40" s="14" t="s">
        <v>203</v>
      </c>
      <c r="AI40" s="14"/>
      <c r="AJ40" s="14"/>
      <c r="AK40" s="14"/>
      <c r="AM40" s="47"/>
      <c r="AN40" s="41"/>
      <c r="AO40" s="14"/>
      <c r="AP40" s="14"/>
      <c r="AQ40" s="14"/>
      <c r="AR40" s="14"/>
      <c r="AS40" s="14"/>
      <c r="AT40" s="14"/>
      <c r="AU40" s="14"/>
      <c r="AV40" s="14"/>
      <c r="AW40" s="14"/>
      <c r="AX40" s="47"/>
      <c r="AY40" s="41"/>
      <c r="AZ40" s="47"/>
      <c r="BA40" s="72"/>
      <c r="BB40" s="81"/>
      <c r="BC40" s="58"/>
    </row>
    <row r="41" spans="1:55" s="3" customFormat="1" ht="38.4">
      <c r="A41" s="37"/>
      <c r="B41" s="37"/>
      <c r="C41" s="37"/>
      <c r="D41" s="37"/>
      <c r="E41" s="37"/>
      <c r="F41" s="49"/>
      <c r="G41" s="14"/>
      <c r="H41" s="14"/>
      <c r="I41" s="14"/>
      <c r="J41" s="14"/>
      <c r="K41" s="14"/>
      <c r="L41" s="14"/>
      <c r="M41" s="14"/>
      <c r="N41" s="14"/>
      <c r="O41" s="14"/>
      <c r="P41" s="14"/>
      <c r="Q41" s="14"/>
      <c r="R41" s="14"/>
      <c r="S41" s="14"/>
      <c r="T41" s="14"/>
      <c r="U41" s="14"/>
      <c r="V41" s="14"/>
      <c r="W41" s="14"/>
      <c r="X41" s="14"/>
      <c r="Y41" s="49"/>
      <c r="Z41" s="37"/>
      <c r="AA41" s="14"/>
      <c r="AB41" s="14"/>
      <c r="AC41" s="14"/>
      <c r="AD41" s="14"/>
      <c r="AE41" s="14"/>
      <c r="AF41" s="14"/>
      <c r="AG41" s="14" t="s">
        <v>131</v>
      </c>
      <c r="AH41" s="14" t="s">
        <v>204</v>
      </c>
      <c r="AI41" s="14"/>
      <c r="AJ41" s="14"/>
      <c r="AK41" s="14"/>
      <c r="AM41" s="47"/>
      <c r="AN41" s="41"/>
      <c r="AO41" s="14"/>
      <c r="AP41" s="14"/>
      <c r="AQ41" s="14"/>
      <c r="AR41" s="14"/>
      <c r="AS41" s="14"/>
      <c r="AT41" s="14"/>
      <c r="AU41" s="14"/>
      <c r="AV41" s="14"/>
      <c r="AW41" s="14"/>
      <c r="AX41" s="47"/>
      <c r="AY41" s="41"/>
      <c r="AZ41" s="47"/>
      <c r="BA41" s="72"/>
      <c r="BB41" s="81"/>
      <c r="BC41" s="58"/>
    </row>
    <row r="42" spans="1:55" s="3" customFormat="1" ht="28.8">
      <c r="A42" s="37"/>
      <c r="B42" s="37"/>
      <c r="C42" s="37"/>
      <c r="D42" s="37"/>
      <c r="E42" s="37"/>
      <c r="F42" s="49"/>
      <c r="G42" s="14"/>
      <c r="H42" s="14"/>
      <c r="I42" s="14"/>
      <c r="J42" s="14"/>
      <c r="K42" s="14"/>
      <c r="L42" s="14"/>
      <c r="M42" s="14"/>
      <c r="N42" s="14"/>
      <c r="O42" s="14"/>
      <c r="P42" s="14"/>
      <c r="Q42" s="14"/>
      <c r="R42" s="14"/>
      <c r="S42" s="14"/>
      <c r="T42" s="14"/>
      <c r="U42" s="14"/>
      <c r="V42" s="14"/>
      <c r="W42" s="14"/>
      <c r="X42" s="14"/>
      <c r="Y42" s="49"/>
      <c r="Z42" s="37"/>
      <c r="AA42" s="14"/>
      <c r="AB42" s="14"/>
      <c r="AC42" s="14"/>
      <c r="AD42" s="14"/>
      <c r="AE42" s="14"/>
      <c r="AF42" s="14"/>
      <c r="AG42" s="14" t="s">
        <v>205</v>
      </c>
      <c r="AH42" s="14" t="s">
        <v>206</v>
      </c>
      <c r="AI42" s="14"/>
      <c r="AJ42" s="14"/>
      <c r="AK42" s="14"/>
      <c r="AM42" s="47"/>
      <c r="AN42" s="41"/>
      <c r="AO42" s="14"/>
      <c r="AP42" s="14"/>
      <c r="AQ42" s="14"/>
      <c r="AR42" s="14"/>
      <c r="AS42" s="14"/>
      <c r="AT42" s="14"/>
      <c r="AU42" s="14"/>
      <c r="AV42" s="14"/>
      <c r="AW42" s="14"/>
      <c r="AX42" s="47"/>
      <c r="AY42" s="41"/>
      <c r="AZ42" s="47"/>
      <c r="BA42" s="72"/>
      <c r="BB42" s="81"/>
      <c r="BC42" s="58"/>
    </row>
    <row r="43" spans="1:55" s="5" customFormat="1" ht="28.8">
      <c r="A43" s="37"/>
      <c r="B43" s="37"/>
      <c r="C43" s="37"/>
      <c r="D43" s="37"/>
      <c r="E43" s="37"/>
      <c r="F43" s="49"/>
      <c r="G43" s="15"/>
      <c r="H43" s="15"/>
      <c r="I43" s="15"/>
      <c r="J43" s="15"/>
      <c r="K43" s="15"/>
      <c r="L43" s="15"/>
      <c r="M43" s="15"/>
      <c r="N43" s="15"/>
      <c r="O43" s="15"/>
      <c r="P43" s="15"/>
      <c r="Q43" s="15"/>
      <c r="R43" s="15"/>
      <c r="S43" s="15"/>
      <c r="T43" s="15"/>
      <c r="U43" s="15"/>
      <c r="V43" s="15"/>
      <c r="W43" s="15"/>
      <c r="X43" s="15"/>
      <c r="Y43" s="49"/>
      <c r="Z43" s="37"/>
      <c r="AA43" s="15"/>
      <c r="AB43" s="15"/>
      <c r="AC43" s="15"/>
      <c r="AD43" s="15"/>
      <c r="AE43" s="15"/>
      <c r="AF43" s="15"/>
      <c r="AG43" s="14" t="s">
        <v>207</v>
      </c>
      <c r="AH43" s="14" t="s">
        <v>208</v>
      </c>
      <c r="AI43" s="15"/>
      <c r="AJ43" s="15"/>
      <c r="AK43" s="15"/>
      <c r="AM43" s="47"/>
      <c r="AN43" s="41"/>
      <c r="AO43" s="15"/>
      <c r="AP43" s="15"/>
      <c r="AQ43" s="15"/>
      <c r="AR43" s="15"/>
      <c r="AS43" s="15"/>
      <c r="AT43" s="15"/>
      <c r="AU43" s="15"/>
      <c r="AV43" s="15"/>
      <c r="AW43" s="15"/>
      <c r="AX43" s="47"/>
      <c r="AY43" s="41"/>
      <c r="AZ43" s="47"/>
      <c r="BA43" s="72"/>
      <c r="BB43" s="81"/>
      <c r="BC43" s="58"/>
    </row>
    <row r="44" spans="1:55" s="3" customFormat="1" ht="28.8">
      <c r="A44" s="37"/>
      <c r="B44" s="37"/>
      <c r="C44" s="37"/>
      <c r="D44" s="37"/>
      <c r="E44" s="37"/>
      <c r="F44" s="49"/>
      <c r="G44" s="14"/>
      <c r="H44" s="14"/>
      <c r="I44" s="14"/>
      <c r="J44" s="14"/>
      <c r="K44" s="14"/>
      <c r="L44" s="14"/>
      <c r="M44" s="14"/>
      <c r="N44" s="14"/>
      <c r="O44" s="14"/>
      <c r="P44" s="14"/>
      <c r="Q44" s="14"/>
      <c r="R44" s="14"/>
      <c r="S44" s="14"/>
      <c r="T44" s="14"/>
      <c r="U44" s="14"/>
      <c r="V44" s="14"/>
      <c r="W44" s="14"/>
      <c r="X44" s="14"/>
      <c r="Y44" s="18"/>
      <c r="Z44" s="18"/>
      <c r="AA44" s="14"/>
      <c r="AB44" s="14"/>
      <c r="AC44" s="14"/>
      <c r="AD44" s="14"/>
      <c r="AE44" s="14"/>
      <c r="AF44" s="14"/>
      <c r="AG44" s="14" t="s">
        <v>209</v>
      </c>
      <c r="AH44" s="27" t="s">
        <v>210</v>
      </c>
      <c r="AI44" s="14"/>
      <c r="AJ44" s="14"/>
      <c r="AK44" s="14"/>
      <c r="AM44" s="52"/>
      <c r="AN44" s="44"/>
      <c r="AO44" s="14"/>
      <c r="AP44" s="14"/>
      <c r="AQ44" s="14"/>
      <c r="AR44" s="14"/>
      <c r="AS44" s="14"/>
      <c r="AT44" s="14"/>
      <c r="AU44" s="14"/>
      <c r="AV44" s="14"/>
      <c r="AW44" s="14"/>
      <c r="AX44" s="52"/>
      <c r="AY44" s="44"/>
      <c r="AZ44" s="52"/>
      <c r="BA44" s="73"/>
      <c r="BB44" s="83"/>
      <c r="BC44" s="59"/>
    </row>
    <row r="45" spans="1:55" s="2" customFormat="1" ht="57.6">
      <c r="A45" s="36">
        <v>12</v>
      </c>
      <c r="B45" s="36" t="s">
        <v>211</v>
      </c>
      <c r="C45" s="36" t="s">
        <v>157</v>
      </c>
      <c r="D45" s="36">
        <v>3</v>
      </c>
      <c r="E45" s="38">
        <v>90</v>
      </c>
      <c r="F45" s="50">
        <f>E45*0.3</f>
        <v>27</v>
      </c>
      <c r="G45" s="12"/>
      <c r="H45" s="12"/>
      <c r="I45" s="12"/>
      <c r="J45" s="12"/>
      <c r="K45" s="12"/>
      <c r="L45" s="12"/>
      <c r="M45" s="12"/>
      <c r="N45" s="12"/>
      <c r="O45" s="12"/>
      <c r="P45" s="12"/>
      <c r="Q45" s="12"/>
      <c r="R45" s="12"/>
      <c r="S45" s="12"/>
      <c r="T45" s="12"/>
      <c r="U45" s="12"/>
      <c r="V45" s="12"/>
      <c r="W45" s="12"/>
      <c r="X45" s="12"/>
      <c r="Y45" s="50">
        <v>0</v>
      </c>
      <c r="Z45" s="38">
        <v>0</v>
      </c>
      <c r="AA45" s="12" t="s">
        <v>212</v>
      </c>
      <c r="AB45" s="12" t="s">
        <v>213</v>
      </c>
      <c r="AC45" s="12">
        <v>80</v>
      </c>
      <c r="AD45" s="12" t="s">
        <v>214</v>
      </c>
      <c r="AE45" s="12" t="s">
        <v>215</v>
      </c>
      <c r="AF45" s="12">
        <v>50</v>
      </c>
      <c r="AG45" s="12" t="s">
        <v>216</v>
      </c>
      <c r="AH45" s="12" t="s">
        <v>217</v>
      </c>
      <c r="AI45" s="12">
        <v>30</v>
      </c>
      <c r="AJ45" s="12"/>
      <c r="AK45" s="12"/>
      <c r="AL45" s="12"/>
      <c r="AM45" s="50">
        <f>AC45+AF45*0.8+AF46*0.6+AI45*0.4+AI46*0.2</f>
        <v>168</v>
      </c>
      <c r="AN45" s="38">
        <f>AM45*0.4</f>
        <v>67.2</v>
      </c>
      <c r="AO45" s="12"/>
      <c r="AP45" s="12"/>
      <c r="AQ45" s="12"/>
      <c r="AR45" s="12"/>
      <c r="AS45" s="12"/>
      <c r="AT45" s="12"/>
      <c r="AU45" s="12"/>
      <c r="AV45" s="12"/>
      <c r="AW45" s="12"/>
      <c r="AX45" s="50">
        <v>0</v>
      </c>
      <c r="AY45" s="38">
        <v>0</v>
      </c>
      <c r="AZ45" s="50">
        <f>(AY45+AN45+Z45)*0.7</f>
        <v>47.04</v>
      </c>
      <c r="BA45" s="74"/>
      <c r="BB45" s="50">
        <f>AZ45+F45</f>
        <v>74.040000000000006</v>
      </c>
      <c r="BC45" s="54">
        <v>12</v>
      </c>
    </row>
    <row r="46" spans="1:55" s="2" customFormat="1" ht="57.6">
      <c r="A46" s="36"/>
      <c r="B46" s="36"/>
      <c r="C46" s="36"/>
      <c r="D46" s="36"/>
      <c r="E46" s="39"/>
      <c r="F46" s="51"/>
      <c r="G46" s="12"/>
      <c r="H46" s="12"/>
      <c r="I46" s="12"/>
      <c r="J46" s="12"/>
      <c r="K46" s="12"/>
      <c r="L46" s="12"/>
      <c r="M46" s="12"/>
      <c r="N46" s="12"/>
      <c r="O46" s="12"/>
      <c r="P46" s="12"/>
      <c r="Q46" s="12"/>
      <c r="R46" s="12"/>
      <c r="S46" s="12"/>
      <c r="T46" s="12"/>
      <c r="U46" s="12"/>
      <c r="V46" s="12"/>
      <c r="W46" s="12"/>
      <c r="X46" s="12"/>
      <c r="Y46" s="51"/>
      <c r="Z46" s="39"/>
      <c r="AA46" s="12"/>
      <c r="AB46" s="12"/>
      <c r="AC46" s="12"/>
      <c r="AD46" s="12" t="s">
        <v>218</v>
      </c>
      <c r="AE46" s="12" t="s">
        <v>219</v>
      </c>
      <c r="AF46" s="12">
        <v>50</v>
      </c>
      <c r="AG46" s="12" t="s">
        <v>220</v>
      </c>
      <c r="AH46" s="12" t="s">
        <v>221</v>
      </c>
      <c r="AI46" s="12">
        <v>30</v>
      </c>
      <c r="AJ46" s="12"/>
      <c r="AK46" s="12"/>
      <c r="AL46" s="12"/>
      <c r="AM46" s="53"/>
      <c r="AN46" s="45"/>
      <c r="AO46" s="12"/>
      <c r="AP46" s="12"/>
      <c r="AQ46" s="12"/>
      <c r="AR46" s="12"/>
      <c r="AS46" s="12"/>
      <c r="AT46" s="12"/>
      <c r="AU46" s="12"/>
      <c r="AV46" s="12"/>
      <c r="AW46" s="12"/>
      <c r="AX46" s="53"/>
      <c r="AY46" s="45"/>
      <c r="AZ46" s="53"/>
      <c r="BA46" s="76"/>
      <c r="BB46" s="53"/>
      <c r="BC46" s="56"/>
    </row>
    <row r="47" spans="1:55" s="3" customFormat="1" ht="48">
      <c r="A47" s="37">
        <v>13</v>
      </c>
      <c r="B47" s="37" t="s">
        <v>222</v>
      </c>
      <c r="C47" s="37" t="s">
        <v>223</v>
      </c>
      <c r="D47" s="37">
        <v>1</v>
      </c>
      <c r="E47" s="37">
        <v>100</v>
      </c>
      <c r="F47" s="49">
        <f>E47*0.3</f>
        <v>30</v>
      </c>
      <c r="G47" s="14"/>
      <c r="H47" s="14"/>
      <c r="I47" s="14"/>
      <c r="J47" s="14"/>
      <c r="K47" s="14"/>
      <c r="L47" s="14"/>
      <c r="M47" s="14"/>
      <c r="N47" s="14"/>
      <c r="O47" s="14"/>
      <c r="P47" s="14"/>
      <c r="Q47" s="14"/>
      <c r="R47" s="14"/>
      <c r="S47" s="14"/>
      <c r="T47" s="14"/>
      <c r="U47" s="14"/>
      <c r="V47" s="14"/>
      <c r="W47" s="18"/>
      <c r="X47" s="40"/>
      <c r="Y47" s="57">
        <v>0</v>
      </c>
      <c r="Z47" s="57">
        <f>Y47*0.4</f>
        <v>0</v>
      </c>
      <c r="AA47" s="14" t="s">
        <v>224</v>
      </c>
      <c r="AB47" s="14" t="s">
        <v>225</v>
      </c>
      <c r="AC47" s="14">
        <v>80</v>
      </c>
      <c r="AD47" s="14"/>
      <c r="AE47" s="14"/>
      <c r="AF47" s="14"/>
      <c r="AG47" s="14" t="s">
        <v>226</v>
      </c>
      <c r="AH47" s="14" t="s">
        <v>227</v>
      </c>
      <c r="AI47" s="14">
        <v>30</v>
      </c>
      <c r="AJ47" s="14"/>
      <c r="AK47" s="14"/>
      <c r="AL47" s="23"/>
      <c r="AM47" s="46">
        <f>AC47+AI47*0.8+AI48*0.6+AI49*0.4</f>
        <v>134</v>
      </c>
      <c r="AN47" s="57">
        <f>AM47*0.4</f>
        <v>53.6</v>
      </c>
      <c r="AO47" s="14"/>
      <c r="AP47" s="14"/>
      <c r="AQ47" s="14"/>
      <c r="AR47" s="14"/>
      <c r="AS47" s="14"/>
      <c r="AT47" s="14"/>
      <c r="AU47" s="14"/>
      <c r="AV47" s="14"/>
      <c r="AW47" s="40"/>
      <c r="AX47" s="57">
        <v>0</v>
      </c>
      <c r="AY47" s="57">
        <v>0</v>
      </c>
      <c r="AZ47" s="65">
        <f>(AY47+AN47+Z47)*0.7</f>
        <v>37.520000000000003</v>
      </c>
      <c r="BA47" s="71"/>
      <c r="BB47" s="65">
        <f>AZ47+F47</f>
        <v>67.52</v>
      </c>
      <c r="BC47" s="57">
        <v>13</v>
      </c>
    </row>
    <row r="48" spans="1:55" s="3" customFormat="1" ht="28.8">
      <c r="A48" s="37"/>
      <c r="B48" s="37"/>
      <c r="C48" s="37"/>
      <c r="D48" s="37"/>
      <c r="E48" s="37"/>
      <c r="F48" s="49"/>
      <c r="G48" s="14"/>
      <c r="H48" s="14"/>
      <c r="I48" s="14"/>
      <c r="J48" s="14"/>
      <c r="K48" s="14"/>
      <c r="L48" s="14"/>
      <c r="M48" s="14"/>
      <c r="N48" s="14"/>
      <c r="O48" s="14"/>
      <c r="P48" s="14"/>
      <c r="Q48" s="14"/>
      <c r="R48" s="14"/>
      <c r="S48" s="14"/>
      <c r="T48" s="14"/>
      <c r="U48" s="14"/>
      <c r="V48" s="14"/>
      <c r="W48" s="14"/>
      <c r="X48" s="41"/>
      <c r="Y48" s="58"/>
      <c r="Z48" s="58"/>
      <c r="AD48" s="14"/>
      <c r="AE48" s="14"/>
      <c r="AF48" s="14"/>
      <c r="AG48" s="14" t="s">
        <v>228</v>
      </c>
      <c r="AH48" s="14" t="s">
        <v>229</v>
      </c>
      <c r="AI48" s="14">
        <v>30</v>
      </c>
      <c r="AJ48" s="14"/>
      <c r="AK48" s="14"/>
      <c r="AL48" s="23"/>
      <c r="AM48" s="47"/>
      <c r="AN48" s="58"/>
      <c r="AO48" s="14"/>
      <c r="AP48" s="14"/>
      <c r="AQ48" s="14"/>
      <c r="AR48" s="14"/>
      <c r="AS48" s="14"/>
      <c r="AT48" s="14"/>
      <c r="AU48" s="14"/>
      <c r="AV48" s="14"/>
      <c r="AW48" s="41"/>
      <c r="AX48" s="58"/>
      <c r="AY48" s="58"/>
      <c r="AZ48" s="67"/>
      <c r="BA48" s="72"/>
      <c r="BB48" s="67"/>
      <c r="BC48" s="58"/>
    </row>
    <row r="49" spans="1:55" s="3" customFormat="1" ht="38.4">
      <c r="A49" s="37"/>
      <c r="B49" s="37"/>
      <c r="C49" s="37"/>
      <c r="D49" s="37"/>
      <c r="E49" s="37"/>
      <c r="F49" s="49"/>
      <c r="G49" s="14"/>
      <c r="H49" s="14"/>
      <c r="I49" s="14"/>
      <c r="J49" s="14"/>
      <c r="K49" s="14"/>
      <c r="L49" s="14"/>
      <c r="M49" s="14"/>
      <c r="N49" s="14"/>
      <c r="O49" s="14"/>
      <c r="P49" s="14"/>
      <c r="Q49" s="14"/>
      <c r="R49" s="14"/>
      <c r="S49" s="14"/>
      <c r="T49" s="14"/>
      <c r="U49" s="14"/>
      <c r="V49" s="14"/>
      <c r="W49" s="14"/>
      <c r="X49" s="44"/>
      <c r="Y49" s="59"/>
      <c r="Z49" s="59"/>
      <c r="AA49" s="14"/>
      <c r="AB49" s="14"/>
      <c r="AC49" s="14"/>
      <c r="AD49" s="14"/>
      <c r="AE49" s="14"/>
      <c r="AF49" s="14"/>
      <c r="AG49" s="14" t="s">
        <v>230</v>
      </c>
      <c r="AH49" s="14" t="s">
        <v>231</v>
      </c>
      <c r="AI49" s="14">
        <v>30</v>
      </c>
      <c r="AJ49" s="14"/>
      <c r="AK49" s="14"/>
      <c r="AL49" s="23"/>
      <c r="AM49" s="52"/>
      <c r="AN49" s="59"/>
      <c r="AO49" s="14"/>
      <c r="AP49" s="14"/>
      <c r="AQ49" s="14"/>
      <c r="AR49" s="14"/>
      <c r="AS49" s="14"/>
      <c r="AT49" s="14"/>
      <c r="AU49" s="14"/>
      <c r="AV49" s="14"/>
      <c r="AW49" s="44"/>
      <c r="AX49" s="59"/>
      <c r="AY49" s="59"/>
      <c r="AZ49" s="66"/>
      <c r="BA49" s="73"/>
      <c r="BB49" s="66"/>
      <c r="BC49" s="59"/>
    </row>
    <row r="50" spans="1:55" s="2" customFormat="1" ht="86.4">
      <c r="A50" s="36">
        <v>14</v>
      </c>
      <c r="B50" s="36" t="s">
        <v>232</v>
      </c>
      <c r="C50" s="36" t="s">
        <v>176</v>
      </c>
      <c r="D50" s="42" t="s">
        <v>233</v>
      </c>
      <c r="E50" s="36">
        <v>85</v>
      </c>
      <c r="F50" s="48">
        <f>E50*0.3</f>
        <v>25.5</v>
      </c>
      <c r="G50" s="12"/>
      <c r="H50" s="12"/>
      <c r="I50" s="12"/>
      <c r="J50" s="12"/>
      <c r="K50" s="12"/>
      <c r="L50" s="12"/>
      <c r="M50" s="12"/>
      <c r="N50" s="12"/>
      <c r="O50" s="12"/>
      <c r="P50" s="12"/>
      <c r="Q50" s="12"/>
      <c r="R50" s="12"/>
      <c r="S50" s="12"/>
      <c r="T50" s="12"/>
      <c r="U50" s="12"/>
      <c r="V50" s="12"/>
      <c r="W50" s="12"/>
      <c r="X50" s="12"/>
      <c r="Y50" s="54">
        <v>0</v>
      </c>
      <c r="Z50" s="54">
        <v>0</v>
      </c>
      <c r="AA50" s="19"/>
      <c r="AB50" s="19"/>
      <c r="AC50" s="12"/>
      <c r="AD50" s="12" t="s">
        <v>234</v>
      </c>
      <c r="AE50" s="12" t="s">
        <v>235</v>
      </c>
      <c r="AF50" s="12">
        <v>50</v>
      </c>
      <c r="AG50" s="12" t="s">
        <v>236</v>
      </c>
      <c r="AH50" s="12" t="s">
        <v>237</v>
      </c>
      <c r="AI50" s="12">
        <v>30</v>
      </c>
      <c r="AJ50" s="12"/>
      <c r="AK50" s="12"/>
      <c r="AL50" s="12"/>
      <c r="AM50" s="61">
        <f>AF50+AF51*0.8+AF52*0.6+AF53*0.4+AI50*0.2</f>
        <v>146</v>
      </c>
      <c r="AN50" s="54">
        <f>AM50*0.4</f>
        <v>58.4</v>
      </c>
      <c r="AO50" s="12"/>
      <c r="AP50" s="12"/>
      <c r="AQ50" s="12"/>
      <c r="AR50" s="12"/>
      <c r="AS50" s="12"/>
      <c r="AT50" s="12"/>
      <c r="AU50" s="12" t="s">
        <v>238</v>
      </c>
      <c r="AV50" s="12" t="s">
        <v>239</v>
      </c>
      <c r="AW50" s="38">
        <v>0</v>
      </c>
      <c r="AX50" s="54">
        <v>0</v>
      </c>
      <c r="AY50" s="54">
        <v>0</v>
      </c>
      <c r="AZ50" s="61">
        <f>(Z50+AN50+AY50)*0.7</f>
        <v>40.880000000000003</v>
      </c>
      <c r="BA50" s="74"/>
      <c r="BB50" s="61">
        <f>AZ50+F50</f>
        <v>66.38</v>
      </c>
      <c r="BC50" s="54">
        <v>14</v>
      </c>
    </row>
    <row r="51" spans="1:55" s="2" customFormat="1" ht="57.6">
      <c r="A51" s="36"/>
      <c r="B51" s="36"/>
      <c r="C51" s="36"/>
      <c r="D51" s="42"/>
      <c r="E51" s="36"/>
      <c r="F51" s="48"/>
      <c r="G51" s="12"/>
      <c r="H51" s="12"/>
      <c r="I51" s="12"/>
      <c r="J51" s="12"/>
      <c r="K51" s="12"/>
      <c r="L51" s="12"/>
      <c r="M51" s="12"/>
      <c r="N51" s="12"/>
      <c r="O51" s="12"/>
      <c r="P51" s="12"/>
      <c r="Q51" s="12"/>
      <c r="R51" s="12"/>
      <c r="S51" s="12"/>
      <c r="T51" s="12"/>
      <c r="U51" s="12"/>
      <c r="V51" s="12"/>
      <c r="W51" s="12"/>
      <c r="X51" s="12"/>
      <c r="Y51" s="55"/>
      <c r="Z51" s="55"/>
      <c r="AA51" s="12"/>
      <c r="AB51" s="12"/>
      <c r="AC51" s="12"/>
      <c r="AD51" s="12" t="s">
        <v>240</v>
      </c>
      <c r="AE51" s="12" t="s">
        <v>241</v>
      </c>
      <c r="AF51" s="12">
        <v>50</v>
      </c>
      <c r="AG51" s="12" t="s">
        <v>242</v>
      </c>
      <c r="AH51" s="12" t="s">
        <v>243</v>
      </c>
      <c r="AI51" s="12"/>
      <c r="AJ51" s="12"/>
      <c r="AK51" s="12"/>
      <c r="AL51" s="12"/>
      <c r="AM51" s="62"/>
      <c r="AN51" s="55"/>
      <c r="AO51" s="12"/>
      <c r="AP51" s="12"/>
      <c r="AQ51" s="12"/>
      <c r="AR51" s="12"/>
      <c r="AS51" s="12"/>
      <c r="AT51" s="12"/>
      <c r="AU51" s="12"/>
      <c r="AV51" s="12"/>
      <c r="AW51" s="39"/>
      <c r="AX51" s="55"/>
      <c r="AY51" s="55"/>
      <c r="AZ51" s="62"/>
      <c r="BA51" s="75"/>
      <c r="BB51" s="62"/>
      <c r="BC51" s="55"/>
    </row>
    <row r="52" spans="1:55" s="2" customFormat="1" ht="57.6">
      <c r="A52" s="36"/>
      <c r="B52" s="36"/>
      <c r="C52" s="36"/>
      <c r="D52" s="42"/>
      <c r="E52" s="36"/>
      <c r="F52" s="48"/>
      <c r="G52" s="12"/>
      <c r="H52" s="12"/>
      <c r="I52" s="12"/>
      <c r="J52" s="12"/>
      <c r="K52" s="12"/>
      <c r="L52" s="12"/>
      <c r="M52" s="12"/>
      <c r="N52" s="12"/>
      <c r="O52" s="12"/>
      <c r="P52" s="12"/>
      <c r="Q52" s="12"/>
      <c r="R52" s="12"/>
      <c r="S52" s="12"/>
      <c r="T52" s="12"/>
      <c r="U52" s="12"/>
      <c r="V52" s="12"/>
      <c r="W52" s="12"/>
      <c r="X52" s="12"/>
      <c r="Y52" s="55"/>
      <c r="Z52" s="55"/>
      <c r="AA52" s="12"/>
      <c r="AB52" s="12"/>
      <c r="AC52" s="12"/>
      <c r="AD52" s="12" t="s">
        <v>244</v>
      </c>
      <c r="AE52" s="12" t="s">
        <v>245</v>
      </c>
      <c r="AF52" s="12">
        <v>50</v>
      </c>
      <c r="AG52" s="12" t="s">
        <v>246</v>
      </c>
      <c r="AH52" s="12" t="s">
        <v>247</v>
      </c>
      <c r="AI52" s="12"/>
      <c r="AJ52" s="12"/>
      <c r="AK52" s="12"/>
      <c r="AL52" s="12"/>
      <c r="AM52" s="62"/>
      <c r="AN52" s="55"/>
      <c r="AO52" s="12"/>
      <c r="AP52" s="12"/>
      <c r="AQ52" s="12"/>
      <c r="AR52" s="12"/>
      <c r="AS52" s="12"/>
      <c r="AT52" s="12"/>
      <c r="AU52" s="12"/>
      <c r="AV52" s="12"/>
      <c r="AW52" s="39"/>
      <c r="AX52" s="55"/>
      <c r="AY52" s="55"/>
      <c r="AZ52" s="62"/>
      <c r="BA52" s="75"/>
      <c r="BB52" s="62"/>
      <c r="BC52" s="55"/>
    </row>
    <row r="53" spans="1:55" s="2" customFormat="1" ht="57.6">
      <c r="A53" s="36"/>
      <c r="B53" s="36"/>
      <c r="C53" s="36"/>
      <c r="D53" s="42"/>
      <c r="E53" s="36"/>
      <c r="F53" s="48"/>
      <c r="G53" s="12"/>
      <c r="H53" s="12"/>
      <c r="I53" s="12"/>
      <c r="J53" s="12"/>
      <c r="K53" s="12"/>
      <c r="L53" s="12"/>
      <c r="M53" s="12"/>
      <c r="N53" s="12"/>
      <c r="O53" s="12"/>
      <c r="P53" s="12"/>
      <c r="Q53" s="12"/>
      <c r="R53" s="12"/>
      <c r="S53" s="12"/>
      <c r="T53" s="12"/>
      <c r="U53" s="12"/>
      <c r="V53" s="12"/>
      <c r="W53" s="12"/>
      <c r="X53" s="12"/>
      <c r="Y53" s="56"/>
      <c r="Z53" s="56"/>
      <c r="AA53" s="12"/>
      <c r="AB53" s="12"/>
      <c r="AC53" s="12"/>
      <c r="AD53" s="12" t="s">
        <v>248</v>
      </c>
      <c r="AE53" s="12" t="s">
        <v>249</v>
      </c>
      <c r="AF53" s="12">
        <v>50</v>
      </c>
      <c r="AG53" s="12" t="s">
        <v>250</v>
      </c>
      <c r="AH53" s="12" t="s">
        <v>251</v>
      </c>
      <c r="AI53" s="12"/>
      <c r="AJ53" s="12"/>
      <c r="AK53" s="12"/>
      <c r="AL53" s="12"/>
      <c r="AM53" s="63"/>
      <c r="AN53" s="56"/>
      <c r="AO53" s="12"/>
      <c r="AP53" s="12"/>
      <c r="AQ53" s="12"/>
      <c r="AR53" s="12"/>
      <c r="AS53" s="12"/>
      <c r="AT53" s="12"/>
      <c r="AU53" s="12"/>
      <c r="AV53" s="12"/>
      <c r="AW53" s="45"/>
      <c r="AX53" s="56"/>
      <c r="AY53" s="56"/>
      <c r="AZ53" s="63"/>
      <c r="BA53" s="76"/>
      <c r="BB53" s="63"/>
      <c r="BC53" s="56"/>
    </row>
    <row r="54" spans="1:55" s="3" customFormat="1" ht="28.8">
      <c r="A54" s="37">
        <v>15</v>
      </c>
      <c r="B54" s="37" t="s">
        <v>252</v>
      </c>
      <c r="C54" s="37" t="s">
        <v>253</v>
      </c>
      <c r="D54" s="37" t="s">
        <v>254</v>
      </c>
      <c r="E54" s="40">
        <v>85</v>
      </c>
      <c r="F54" s="46">
        <f>E54*0.3</f>
        <v>25.5</v>
      </c>
      <c r="G54" s="14"/>
      <c r="H54" s="14"/>
      <c r="I54" s="14"/>
      <c r="J54" s="14"/>
      <c r="K54" s="14"/>
      <c r="L54" s="14"/>
      <c r="M54" s="14"/>
      <c r="N54" s="14"/>
      <c r="O54" s="14"/>
      <c r="P54" s="14"/>
      <c r="Q54" s="14"/>
      <c r="R54" s="14"/>
      <c r="S54" s="14"/>
      <c r="T54" s="14"/>
      <c r="U54" s="14"/>
      <c r="V54" s="14"/>
      <c r="W54" s="14"/>
      <c r="X54" s="14"/>
      <c r="Y54" s="40">
        <v>0</v>
      </c>
      <c r="Z54" s="40">
        <v>0</v>
      </c>
      <c r="AA54" s="14"/>
      <c r="AB54" s="14"/>
      <c r="AC54" s="14"/>
      <c r="AD54" s="14"/>
      <c r="AE54" s="14"/>
      <c r="AF54" s="14"/>
      <c r="AG54" s="14" t="s">
        <v>255</v>
      </c>
      <c r="AH54" s="14" t="s">
        <v>256</v>
      </c>
      <c r="AI54" s="14">
        <v>30</v>
      </c>
      <c r="AJ54" s="14"/>
      <c r="AK54" s="14"/>
      <c r="AL54" s="14"/>
      <c r="AM54" s="46">
        <f>AI54+AI55*0.8+AI56*0.6+AI57*0.4</f>
        <v>80</v>
      </c>
      <c r="AN54" s="40">
        <f>AM54*0.4</f>
        <v>32</v>
      </c>
      <c r="AO54" s="14"/>
      <c r="AP54" s="14"/>
      <c r="AQ54" s="14"/>
      <c r="AR54" s="14"/>
      <c r="AS54" s="14"/>
      <c r="AT54" s="14"/>
      <c r="AU54" s="14"/>
      <c r="AV54" s="14"/>
      <c r="AW54" s="14"/>
      <c r="AX54" s="46">
        <v>0</v>
      </c>
      <c r="AY54" s="40">
        <v>0</v>
      </c>
      <c r="AZ54" s="46">
        <f>(AY54+AN54+Z54)*0.7</f>
        <v>22.4</v>
      </c>
      <c r="BA54" s="46">
        <f>AZ54*1.6</f>
        <v>35.840000000000003</v>
      </c>
      <c r="BB54" s="65">
        <f>BA54+F54</f>
        <v>61.34</v>
      </c>
      <c r="BC54" s="57">
        <v>15</v>
      </c>
    </row>
    <row r="55" spans="1:55" s="3" customFormat="1" ht="38.4">
      <c r="A55" s="37"/>
      <c r="B55" s="37"/>
      <c r="C55" s="37"/>
      <c r="D55" s="37"/>
      <c r="E55" s="41"/>
      <c r="F55" s="47"/>
      <c r="G55" s="14"/>
      <c r="H55" s="14"/>
      <c r="I55" s="14"/>
      <c r="J55" s="14"/>
      <c r="K55" s="14"/>
      <c r="L55" s="14"/>
      <c r="M55" s="14"/>
      <c r="N55" s="14"/>
      <c r="O55" s="14"/>
      <c r="P55" s="14"/>
      <c r="Q55" s="14"/>
      <c r="R55" s="14"/>
      <c r="S55" s="14"/>
      <c r="T55" s="14"/>
      <c r="U55" s="14"/>
      <c r="V55" s="14"/>
      <c r="W55" s="14"/>
      <c r="X55" s="14"/>
      <c r="Y55" s="41"/>
      <c r="Z55" s="41"/>
      <c r="AA55" s="14"/>
      <c r="AB55" s="14"/>
      <c r="AC55" s="14"/>
      <c r="AD55" s="14"/>
      <c r="AE55" s="14"/>
      <c r="AF55" s="14"/>
      <c r="AG55" s="14" t="s">
        <v>226</v>
      </c>
      <c r="AH55" s="14" t="s">
        <v>257</v>
      </c>
      <c r="AI55" s="14">
        <v>30</v>
      </c>
      <c r="AJ55" s="14"/>
      <c r="AK55" s="14"/>
      <c r="AL55" s="14"/>
      <c r="AM55" s="47"/>
      <c r="AN55" s="41"/>
      <c r="AO55" s="14"/>
      <c r="AP55" s="14"/>
      <c r="AQ55" s="14"/>
      <c r="AR55" s="14"/>
      <c r="AS55" s="14"/>
      <c r="AT55" s="14"/>
      <c r="AU55" s="14"/>
      <c r="AV55" s="14"/>
      <c r="AW55" s="14"/>
      <c r="AX55" s="47"/>
      <c r="AY55" s="41"/>
      <c r="AZ55" s="47"/>
      <c r="BA55" s="47"/>
      <c r="BB55" s="67"/>
      <c r="BC55" s="58"/>
    </row>
    <row r="56" spans="1:55" s="3" customFormat="1" ht="38.4">
      <c r="A56" s="37"/>
      <c r="B56" s="37"/>
      <c r="C56" s="37"/>
      <c r="D56" s="37"/>
      <c r="E56" s="41"/>
      <c r="F56" s="47"/>
      <c r="G56" s="14"/>
      <c r="H56" s="14"/>
      <c r="I56" s="14"/>
      <c r="J56" s="14"/>
      <c r="K56" s="14"/>
      <c r="L56" s="14"/>
      <c r="M56" s="14"/>
      <c r="N56" s="14"/>
      <c r="O56" s="14"/>
      <c r="P56" s="14"/>
      <c r="Q56" s="14"/>
      <c r="R56" s="14"/>
      <c r="S56" s="14"/>
      <c r="T56" s="14"/>
      <c r="U56" s="14"/>
      <c r="V56" s="14"/>
      <c r="W56" s="14"/>
      <c r="X56" s="14"/>
      <c r="Y56" s="41"/>
      <c r="Z56" s="41"/>
      <c r="AA56" s="14"/>
      <c r="AB56" s="14"/>
      <c r="AC56" s="14"/>
      <c r="AD56" s="18"/>
      <c r="AE56" s="18"/>
      <c r="AF56" s="18"/>
      <c r="AG56" s="14" t="s">
        <v>258</v>
      </c>
      <c r="AH56" s="14" t="s">
        <v>259</v>
      </c>
      <c r="AI56" s="14">
        <v>30</v>
      </c>
      <c r="AJ56" s="14"/>
      <c r="AK56" s="14"/>
      <c r="AL56" s="14"/>
      <c r="AM56" s="47"/>
      <c r="AN56" s="41"/>
      <c r="AO56" s="14"/>
      <c r="AP56" s="14"/>
      <c r="AQ56" s="14"/>
      <c r="AR56" s="14"/>
      <c r="AS56" s="14"/>
      <c r="AT56" s="14"/>
      <c r="AU56" s="14"/>
      <c r="AV56" s="14"/>
      <c r="AW56" s="14"/>
      <c r="AX56" s="47"/>
      <c r="AY56" s="41"/>
      <c r="AZ56" s="47"/>
      <c r="BA56" s="47"/>
      <c r="BB56" s="67"/>
      <c r="BC56" s="58"/>
    </row>
    <row r="57" spans="1:55" s="3" customFormat="1" ht="28.8">
      <c r="A57" s="37"/>
      <c r="B57" s="37"/>
      <c r="C57" s="37"/>
      <c r="D57" s="37"/>
      <c r="E57" s="44"/>
      <c r="F57" s="52"/>
      <c r="G57" s="14"/>
      <c r="H57" s="14"/>
      <c r="I57" s="14"/>
      <c r="J57" s="14"/>
      <c r="K57" s="14"/>
      <c r="L57" s="14"/>
      <c r="M57" s="14"/>
      <c r="N57" s="14"/>
      <c r="O57" s="14"/>
      <c r="P57" s="14"/>
      <c r="Q57" s="14"/>
      <c r="R57" s="14"/>
      <c r="S57" s="14"/>
      <c r="T57" s="14"/>
      <c r="U57" s="14"/>
      <c r="V57" s="14"/>
      <c r="W57" s="14"/>
      <c r="X57" s="14"/>
      <c r="Y57" s="44"/>
      <c r="Z57" s="44"/>
      <c r="AA57" s="14"/>
      <c r="AB57" s="14"/>
      <c r="AC57" s="14"/>
      <c r="AD57" s="14"/>
      <c r="AE57" s="14"/>
      <c r="AF57" s="14"/>
      <c r="AG57" s="14" t="s">
        <v>228</v>
      </c>
      <c r="AH57" s="14" t="s">
        <v>260</v>
      </c>
      <c r="AI57" s="14">
        <v>20</v>
      </c>
      <c r="AJ57" s="14"/>
      <c r="AK57" s="14"/>
      <c r="AL57" s="14"/>
      <c r="AM57" s="52"/>
      <c r="AN57" s="44"/>
      <c r="AO57" s="14"/>
      <c r="AP57" s="14"/>
      <c r="AQ57" s="14"/>
      <c r="AR57" s="14"/>
      <c r="AS57" s="14"/>
      <c r="AT57" s="14"/>
      <c r="AU57" s="14"/>
      <c r="AV57" s="14"/>
      <c r="AW57" s="14"/>
      <c r="AX57" s="52"/>
      <c r="AY57" s="44"/>
      <c r="AZ57" s="52"/>
      <c r="BA57" s="52"/>
      <c r="BB57" s="66"/>
      <c r="BC57" s="59"/>
    </row>
    <row r="58" spans="1:55" s="2" customFormat="1" ht="48">
      <c r="A58" s="36">
        <v>16</v>
      </c>
      <c r="B58" s="36" t="s">
        <v>261</v>
      </c>
      <c r="C58" s="36" t="s">
        <v>262</v>
      </c>
      <c r="D58" s="43">
        <v>44728</v>
      </c>
      <c r="E58" s="38">
        <v>75</v>
      </c>
      <c r="F58" s="50">
        <f>E58*0.3</f>
        <v>22.5</v>
      </c>
      <c r="G58" s="12"/>
      <c r="H58" s="12"/>
      <c r="I58" s="12"/>
      <c r="J58" s="12"/>
      <c r="K58" s="12"/>
      <c r="L58" s="12"/>
      <c r="M58" s="12"/>
      <c r="N58" s="12"/>
      <c r="O58" s="12"/>
      <c r="P58" s="12"/>
      <c r="Q58" s="12"/>
      <c r="R58" s="12"/>
      <c r="S58" s="12"/>
      <c r="T58" s="12"/>
      <c r="U58" s="12"/>
      <c r="V58" s="19"/>
      <c r="W58" s="12"/>
      <c r="X58" s="12"/>
      <c r="Y58" s="50">
        <v>0</v>
      </c>
      <c r="Z58" s="38">
        <v>0</v>
      </c>
      <c r="AA58" s="12" t="s">
        <v>234</v>
      </c>
      <c r="AB58" s="19" t="s">
        <v>235</v>
      </c>
      <c r="AC58" s="12">
        <v>0</v>
      </c>
      <c r="AD58" s="12" t="s">
        <v>263</v>
      </c>
      <c r="AE58" s="12" t="s">
        <v>241</v>
      </c>
      <c r="AF58" s="12">
        <v>50</v>
      </c>
      <c r="AG58" s="12" t="s">
        <v>236</v>
      </c>
      <c r="AH58" s="12" t="s">
        <v>264</v>
      </c>
      <c r="AI58" s="12">
        <v>30</v>
      </c>
      <c r="AJ58" s="12" t="s">
        <v>265</v>
      </c>
      <c r="AK58" s="12" t="s">
        <v>266</v>
      </c>
      <c r="AL58" s="12">
        <v>20</v>
      </c>
      <c r="AM58" s="50">
        <f>AF58+AI58*0.8+AL58*0.6</f>
        <v>86</v>
      </c>
      <c r="AN58" s="38">
        <f>AM58*0.4</f>
        <v>34.4</v>
      </c>
      <c r="AO58" s="12"/>
      <c r="AP58" s="12"/>
      <c r="AQ58" s="12"/>
      <c r="AR58" s="19"/>
      <c r="AS58" s="19"/>
      <c r="AT58" s="19"/>
      <c r="AU58" s="12" t="s">
        <v>267</v>
      </c>
      <c r="AV58" s="12" t="s">
        <v>239</v>
      </c>
      <c r="AW58" s="12">
        <v>0</v>
      </c>
      <c r="AX58" s="54">
        <f>AW58+AW21*0.8</f>
        <v>0</v>
      </c>
      <c r="AY58" s="54">
        <v>0</v>
      </c>
      <c r="AZ58" s="61">
        <f>(Z58+AN58+AY58)*0.7</f>
        <v>24.08</v>
      </c>
      <c r="BA58" s="61">
        <f>AZ58*1.6</f>
        <v>38.527999999999999</v>
      </c>
      <c r="BB58" s="84">
        <f>BA58+F58</f>
        <v>61.027999999999999</v>
      </c>
      <c r="BC58" s="74">
        <v>16</v>
      </c>
    </row>
    <row r="59" spans="1:55" s="2" customFormat="1" ht="86.4">
      <c r="A59" s="36"/>
      <c r="B59" s="36"/>
      <c r="C59" s="36"/>
      <c r="D59" s="43"/>
      <c r="E59" s="39"/>
      <c r="F59" s="51"/>
      <c r="G59" s="12"/>
      <c r="H59" s="12"/>
      <c r="I59" s="12"/>
      <c r="J59" s="12"/>
      <c r="K59" s="12"/>
      <c r="L59" s="12"/>
      <c r="M59" s="12"/>
      <c r="N59" s="12"/>
      <c r="O59" s="12"/>
      <c r="P59" s="12"/>
      <c r="Q59" s="12"/>
      <c r="R59" s="12"/>
      <c r="S59" s="12"/>
      <c r="T59" s="12"/>
      <c r="U59" s="12"/>
      <c r="V59" s="12"/>
      <c r="W59" s="12"/>
      <c r="X59" s="12"/>
      <c r="Y59" s="51"/>
      <c r="Z59" s="39"/>
      <c r="AA59" s="12"/>
      <c r="AB59" s="19"/>
      <c r="AC59" s="12"/>
      <c r="AD59" s="12" t="s">
        <v>268</v>
      </c>
      <c r="AE59" s="12" t="s">
        <v>269</v>
      </c>
      <c r="AF59" s="19">
        <v>0</v>
      </c>
      <c r="AG59" s="12" t="s">
        <v>270</v>
      </c>
      <c r="AH59" s="12" t="s">
        <v>271</v>
      </c>
      <c r="AI59" s="12"/>
      <c r="AJ59" s="12"/>
      <c r="AK59" s="12"/>
      <c r="AL59" s="12"/>
      <c r="AM59" s="51"/>
      <c r="AN59" s="39"/>
      <c r="AO59" s="12"/>
      <c r="AP59" s="12"/>
      <c r="AQ59" s="12"/>
      <c r="AR59" s="19"/>
      <c r="AS59" s="19"/>
      <c r="AT59" s="19"/>
      <c r="AU59" s="12" t="s">
        <v>238</v>
      </c>
      <c r="AV59" s="12" t="s">
        <v>239</v>
      </c>
      <c r="AW59" s="12">
        <v>0</v>
      </c>
      <c r="AX59" s="55"/>
      <c r="AY59" s="55"/>
      <c r="AZ59" s="62"/>
      <c r="BA59" s="62"/>
      <c r="BB59" s="85"/>
      <c r="BC59" s="75"/>
    </row>
    <row r="60" spans="1:55" s="2" customFormat="1" ht="67.2">
      <c r="A60" s="36"/>
      <c r="B60" s="36"/>
      <c r="C60" s="36"/>
      <c r="D60" s="43"/>
      <c r="E60" s="45"/>
      <c r="F60" s="53"/>
      <c r="G60" s="12"/>
      <c r="H60" s="12"/>
      <c r="I60" s="12"/>
      <c r="J60" s="12"/>
      <c r="K60" s="12"/>
      <c r="L60" s="12"/>
      <c r="M60" s="12"/>
      <c r="N60" s="12"/>
      <c r="O60" s="12"/>
      <c r="P60" s="12"/>
      <c r="Q60" s="12"/>
      <c r="R60" s="12"/>
      <c r="S60" s="12"/>
      <c r="T60" s="12"/>
      <c r="U60" s="12"/>
      <c r="V60" s="12"/>
      <c r="W60" s="12"/>
      <c r="X60" s="12"/>
      <c r="Y60" s="53"/>
      <c r="Z60" s="45"/>
      <c r="AA60" s="19"/>
      <c r="AB60" s="19"/>
      <c r="AC60" s="12"/>
      <c r="AD60" s="22"/>
      <c r="AE60" s="22"/>
      <c r="AF60" s="19"/>
      <c r="AG60" s="12" t="s">
        <v>272</v>
      </c>
      <c r="AH60" s="12" t="s">
        <v>251</v>
      </c>
      <c r="AI60" s="12"/>
      <c r="AJ60" s="12"/>
      <c r="AK60" s="12"/>
      <c r="AL60" s="12"/>
      <c r="AM60" s="53"/>
      <c r="AN60" s="45"/>
      <c r="AO60" s="12"/>
      <c r="AP60" s="12"/>
      <c r="AQ60" s="12"/>
      <c r="AR60" s="12"/>
      <c r="AS60" s="12"/>
      <c r="AT60" s="12"/>
      <c r="AU60" s="12"/>
      <c r="AV60" s="12"/>
      <c r="AW60" s="12"/>
      <c r="AX60" s="56"/>
      <c r="AY60" s="56"/>
      <c r="AZ60" s="63"/>
      <c r="BA60" s="63"/>
      <c r="BB60" s="86"/>
      <c r="BC60" s="76"/>
    </row>
    <row r="61" spans="1:55" s="3" customFormat="1" ht="38.4">
      <c r="A61" s="14">
        <v>17</v>
      </c>
      <c r="B61" s="14" t="s">
        <v>273</v>
      </c>
      <c r="C61" s="14" t="s">
        <v>274</v>
      </c>
      <c r="D61" s="14">
        <v>1</v>
      </c>
      <c r="E61" s="14">
        <v>100</v>
      </c>
      <c r="F61" s="10">
        <f>E61*0.3</f>
        <v>30</v>
      </c>
      <c r="G61" s="14"/>
      <c r="H61" s="14"/>
      <c r="I61" s="14"/>
      <c r="J61" s="14"/>
      <c r="K61" s="14"/>
      <c r="L61" s="14"/>
      <c r="M61" s="14"/>
      <c r="N61" s="14"/>
      <c r="O61" s="14"/>
      <c r="P61" s="14"/>
      <c r="Q61" s="14"/>
      <c r="R61" s="14"/>
      <c r="S61" s="14"/>
      <c r="T61" s="14"/>
      <c r="U61" s="14"/>
      <c r="V61" s="14"/>
      <c r="W61" s="14"/>
      <c r="X61" s="14"/>
      <c r="Y61" s="18"/>
      <c r="Z61" s="24">
        <v>0</v>
      </c>
      <c r="AA61" s="14"/>
      <c r="AB61" s="14"/>
      <c r="AC61" s="14"/>
      <c r="AD61" s="14"/>
      <c r="AE61" s="14"/>
      <c r="AF61" s="14"/>
      <c r="AG61" s="14" t="s">
        <v>258</v>
      </c>
      <c r="AH61" s="14" t="s">
        <v>275</v>
      </c>
      <c r="AI61" s="14">
        <v>30</v>
      </c>
      <c r="AJ61" s="14" t="s">
        <v>276</v>
      </c>
      <c r="AK61" s="14" t="s">
        <v>277</v>
      </c>
      <c r="AL61" s="14">
        <v>20</v>
      </c>
      <c r="AM61" s="24">
        <f>AL61+AI61</f>
        <v>50</v>
      </c>
      <c r="AN61" s="24">
        <f>AM61*0.4</f>
        <v>20</v>
      </c>
      <c r="AO61" s="14"/>
      <c r="AP61" s="14"/>
      <c r="AQ61" s="14"/>
      <c r="AR61" s="14"/>
      <c r="AS61" s="14"/>
      <c r="AT61" s="14"/>
      <c r="AU61" s="14"/>
      <c r="AV61" s="14"/>
      <c r="AW61" s="14"/>
      <c r="AX61" s="18"/>
      <c r="AY61" s="24">
        <v>0</v>
      </c>
      <c r="AZ61" s="29">
        <f>(AY61+AN61+Z61)*0.7</f>
        <v>14</v>
      </c>
      <c r="BA61" s="30">
        <f>AZ61*1.6</f>
        <v>22.4</v>
      </c>
      <c r="BB61" s="30">
        <f>BA61+F61</f>
        <v>52.4</v>
      </c>
      <c r="BC61" s="24">
        <v>17</v>
      </c>
    </row>
    <row r="62" spans="1:55" s="2" customFormat="1" ht="38.4">
      <c r="A62" s="12">
        <v>18</v>
      </c>
      <c r="B62" s="12" t="s">
        <v>278</v>
      </c>
      <c r="C62" s="12" t="s">
        <v>51</v>
      </c>
      <c r="D62" s="17" t="s">
        <v>279</v>
      </c>
      <c r="E62" s="12">
        <v>80</v>
      </c>
      <c r="F62" s="13">
        <f>E62*0.3</f>
        <v>24</v>
      </c>
      <c r="G62" s="12"/>
      <c r="H62" s="12"/>
      <c r="I62" s="12"/>
      <c r="J62" s="12"/>
      <c r="K62" s="12"/>
      <c r="L62" s="12"/>
      <c r="M62" s="12"/>
      <c r="N62" s="12"/>
      <c r="O62" s="12"/>
      <c r="P62" s="12"/>
      <c r="Q62" s="12"/>
      <c r="R62" s="12"/>
      <c r="S62" s="12"/>
      <c r="T62" s="12"/>
      <c r="U62" s="12"/>
      <c r="V62" s="12"/>
      <c r="W62" s="12"/>
      <c r="X62" s="12"/>
      <c r="Y62" s="19">
        <v>0</v>
      </c>
      <c r="Z62" s="19">
        <v>0</v>
      </c>
      <c r="AA62" s="12"/>
      <c r="AB62" s="12"/>
      <c r="AC62" s="12"/>
      <c r="AD62" s="12" t="s">
        <v>280</v>
      </c>
      <c r="AE62" s="12" t="s">
        <v>281</v>
      </c>
      <c r="AF62" s="12">
        <v>50</v>
      </c>
      <c r="AG62" s="12" t="s">
        <v>282</v>
      </c>
      <c r="AH62" s="12" t="s">
        <v>283</v>
      </c>
      <c r="AI62" s="12">
        <v>30</v>
      </c>
      <c r="AJ62" s="12" t="s">
        <v>284</v>
      </c>
      <c r="AK62" s="12" t="s">
        <v>285</v>
      </c>
      <c r="AL62" s="12">
        <v>20</v>
      </c>
      <c r="AM62" s="19">
        <f>AF62*1+AI62*0.8+AL62*0.6</f>
        <v>86</v>
      </c>
      <c r="AN62" s="19">
        <f>AM62*0.4</f>
        <v>34.4</v>
      </c>
      <c r="AO62" s="12"/>
      <c r="AP62" s="12"/>
      <c r="AQ62" s="12"/>
      <c r="AR62" s="12"/>
      <c r="AS62" s="12"/>
      <c r="AT62" s="12"/>
      <c r="AU62" s="12"/>
      <c r="AV62" s="12"/>
      <c r="AW62" s="12"/>
      <c r="AX62" s="19">
        <v>0</v>
      </c>
      <c r="AY62" s="19">
        <v>0</v>
      </c>
      <c r="AZ62" s="25">
        <f>(AY62+AN62+Z62)*0.7</f>
        <v>24.08</v>
      </c>
      <c r="BA62" s="22"/>
      <c r="BB62" s="9">
        <f>F62+AZ62</f>
        <v>48.08</v>
      </c>
      <c r="BC62" s="19">
        <v>18</v>
      </c>
    </row>
    <row r="63" spans="1:55" s="3" customFormat="1" ht="38.4">
      <c r="A63" s="14">
        <v>19</v>
      </c>
      <c r="B63" s="14" t="s">
        <v>286</v>
      </c>
      <c r="C63" s="14" t="s">
        <v>287</v>
      </c>
      <c r="D63" s="14">
        <v>9</v>
      </c>
      <c r="E63" s="14">
        <v>60</v>
      </c>
      <c r="F63" s="15">
        <f>E63*0.3</f>
        <v>18</v>
      </c>
      <c r="G63" s="14"/>
      <c r="H63" s="14"/>
      <c r="I63" s="14"/>
      <c r="J63" s="14"/>
      <c r="K63" s="14"/>
      <c r="L63" s="14"/>
      <c r="M63" s="14"/>
      <c r="N63" s="14"/>
      <c r="O63" s="14"/>
      <c r="P63" s="14"/>
      <c r="Q63" s="14"/>
      <c r="R63" s="14"/>
      <c r="S63" s="14"/>
      <c r="T63" s="14"/>
      <c r="U63" s="14"/>
      <c r="V63" s="14"/>
      <c r="W63" s="14"/>
      <c r="X63" s="14"/>
      <c r="Y63" s="18"/>
      <c r="Z63" s="18">
        <v>0</v>
      </c>
      <c r="AA63" s="14"/>
      <c r="AB63" s="14"/>
      <c r="AC63" s="14"/>
      <c r="AG63" s="14" t="s">
        <v>288</v>
      </c>
      <c r="AH63" s="14" t="s">
        <v>289</v>
      </c>
      <c r="AI63" s="14">
        <v>30</v>
      </c>
      <c r="AJ63" s="14" t="s">
        <v>290</v>
      </c>
      <c r="AK63" s="14" t="s">
        <v>291</v>
      </c>
      <c r="AL63" s="14">
        <v>20</v>
      </c>
      <c r="AM63" s="18">
        <f>AI63+AL63*0.8</f>
        <v>46</v>
      </c>
      <c r="AN63" s="18">
        <f>AM63*0.4</f>
        <v>18.399999999999999</v>
      </c>
      <c r="AO63" s="14"/>
      <c r="AP63" s="14"/>
      <c r="AQ63" s="14"/>
      <c r="AR63" s="14"/>
      <c r="AS63" s="14"/>
      <c r="AT63" s="14"/>
      <c r="AU63" s="14"/>
      <c r="AV63" s="14"/>
      <c r="AW63" s="14"/>
      <c r="AX63" s="18"/>
      <c r="AY63" s="18">
        <v>0</v>
      </c>
      <c r="AZ63" s="31">
        <f>(AY63+AN63+Z63)*0.7</f>
        <v>12.88</v>
      </c>
      <c r="BA63" s="32">
        <f>AZ63*1.6</f>
        <v>20.608000000000001</v>
      </c>
      <c r="BB63" s="32">
        <f>BA63+F63</f>
        <v>38.607999999999997</v>
      </c>
      <c r="BC63" s="18">
        <v>19</v>
      </c>
    </row>
  </sheetData>
  <mergeCells count="291">
    <mergeCell ref="BC35:BC37"/>
    <mergeCell ref="BC38:BC44"/>
    <mergeCell ref="BC45:BC46"/>
    <mergeCell ref="BC47:BC49"/>
    <mergeCell ref="BC50:BC53"/>
    <mergeCell ref="BC54:BC57"/>
    <mergeCell ref="BC58:BC60"/>
    <mergeCell ref="A2:C5"/>
    <mergeCell ref="D2:F5"/>
    <mergeCell ref="G3:Z4"/>
    <mergeCell ref="AA3:AN4"/>
    <mergeCell ref="AO3:AY4"/>
    <mergeCell ref="BC7:BC9"/>
    <mergeCell ref="BC10:BC13"/>
    <mergeCell ref="BC14:BC16"/>
    <mergeCell ref="BC17:BC18"/>
    <mergeCell ref="BC19:BC21"/>
    <mergeCell ref="BC22:BC23"/>
    <mergeCell ref="BC24:BC25"/>
    <mergeCell ref="BC26:BC32"/>
    <mergeCell ref="BC33:BC34"/>
    <mergeCell ref="BA35:BA37"/>
    <mergeCell ref="BA38:BA44"/>
    <mergeCell ref="BA45:BA46"/>
    <mergeCell ref="BA47:BA49"/>
    <mergeCell ref="BA50:BA53"/>
    <mergeCell ref="BA54:BA57"/>
    <mergeCell ref="BA58:BA60"/>
    <mergeCell ref="BB2:BB6"/>
    <mergeCell ref="BB7:BB9"/>
    <mergeCell ref="BB10:BB13"/>
    <mergeCell ref="BB14:BB16"/>
    <mergeCell ref="BB17:BB18"/>
    <mergeCell ref="BB19:BB21"/>
    <mergeCell ref="BB22:BB23"/>
    <mergeCell ref="BB24:BB25"/>
    <mergeCell ref="BB26:BB32"/>
    <mergeCell ref="BB33:BB34"/>
    <mergeCell ref="BB35:BB37"/>
    <mergeCell ref="BB38:BB44"/>
    <mergeCell ref="BB45:BB46"/>
    <mergeCell ref="BB47:BB49"/>
    <mergeCell ref="BB50:BB53"/>
    <mergeCell ref="BB54:BB57"/>
    <mergeCell ref="BB58:BB60"/>
    <mergeCell ref="BA7:BA9"/>
    <mergeCell ref="BA10:BA13"/>
    <mergeCell ref="BA14:BA16"/>
    <mergeCell ref="BA17:BA18"/>
    <mergeCell ref="BA19:BA21"/>
    <mergeCell ref="BA22:BA23"/>
    <mergeCell ref="BA24:BA25"/>
    <mergeCell ref="BA26:BA32"/>
    <mergeCell ref="BA33:BA34"/>
    <mergeCell ref="AY35:AY37"/>
    <mergeCell ref="AY38:AY44"/>
    <mergeCell ref="AY45:AY46"/>
    <mergeCell ref="AY47:AY49"/>
    <mergeCell ref="AY50:AY53"/>
    <mergeCell ref="AY54:AY57"/>
    <mergeCell ref="AY58:AY60"/>
    <mergeCell ref="AZ3:AZ6"/>
    <mergeCell ref="AZ7:AZ9"/>
    <mergeCell ref="AZ10:AZ13"/>
    <mergeCell ref="AZ14:AZ16"/>
    <mergeCell ref="AZ17:AZ18"/>
    <mergeCell ref="AZ19:AZ21"/>
    <mergeCell ref="AZ22:AZ23"/>
    <mergeCell ref="AZ24:AZ25"/>
    <mergeCell ref="AZ26:AZ32"/>
    <mergeCell ref="AZ33:AZ34"/>
    <mergeCell ref="AZ35:AZ37"/>
    <mergeCell ref="AZ38:AZ44"/>
    <mergeCell ref="AZ45:AZ46"/>
    <mergeCell ref="AZ47:AZ49"/>
    <mergeCell ref="AZ50:AZ53"/>
    <mergeCell ref="AZ54:AZ57"/>
    <mergeCell ref="AZ58:AZ60"/>
    <mergeCell ref="AY7:AY9"/>
    <mergeCell ref="AY10:AY13"/>
    <mergeCell ref="AY14:AY16"/>
    <mergeCell ref="AY17:AY18"/>
    <mergeCell ref="AY19:AY21"/>
    <mergeCell ref="AY22:AY23"/>
    <mergeCell ref="AY24:AY25"/>
    <mergeCell ref="AY26:AY32"/>
    <mergeCell ref="AY33:AY34"/>
    <mergeCell ref="AN58:AN60"/>
    <mergeCell ref="AW47:AW49"/>
    <mergeCell ref="AW50:AW53"/>
    <mergeCell ref="AX5:AX6"/>
    <mergeCell ref="AX7:AX9"/>
    <mergeCell ref="AX10:AX13"/>
    <mergeCell ref="AX14:AX16"/>
    <mergeCell ref="AX17:AX18"/>
    <mergeCell ref="AX19:AX21"/>
    <mergeCell ref="AX22:AX23"/>
    <mergeCell ref="AX24:AX25"/>
    <mergeCell ref="AX26:AX32"/>
    <mergeCell ref="AX33:AX34"/>
    <mergeCell ref="AX35:AX37"/>
    <mergeCell ref="AX38:AX44"/>
    <mergeCell ref="AX45:AX46"/>
    <mergeCell ref="AX47:AX49"/>
    <mergeCell ref="AX50:AX53"/>
    <mergeCell ref="AX54:AX57"/>
    <mergeCell ref="AX58:AX60"/>
    <mergeCell ref="AM33:AM34"/>
    <mergeCell ref="AM35:AM37"/>
    <mergeCell ref="AM38:AM44"/>
    <mergeCell ref="AM45:AM46"/>
    <mergeCell ref="AM47:AM49"/>
    <mergeCell ref="AM50:AM53"/>
    <mergeCell ref="AM54:AM57"/>
    <mergeCell ref="AM58:AM60"/>
    <mergeCell ref="AN5:AN6"/>
    <mergeCell ref="AN7:AN9"/>
    <mergeCell ref="AN10:AN13"/>
    <mergeCell ref="AN14:AN16"/>
    <mergeCell ref="AN17:AN18"/>
    <mergeCell ref="AN19:AN21"/>
    <mergeCell ref="AN22:AN23"/>
    <mergeCell ref="AN24:AN25"/>
    <mergeCell ref="AN26:AN32"/>
    <mergeCell ref="AN33:AN34"/>
    <mergeCell ref="AN35:AN37"/>
    <mergeCell ref="AN38:AN44"/>
    <mergeCell ref="AN45:AN46"/>
    <mergeCell ref="AN47:AN49"/>
    <mergeCell ref="AN50:AN53"/>
    <mergeCell ref="AN54:AN57"/>
    <mergeCell ref="AA27:AA28"/>
    <mergeCell ref="AB27:AB28"/>
    <mergeCell ref="AM5:AM6"/>
    <mergeCell ref="AM7:AM9"/>
    <mergeCell ref="AM10:AM13"/>
    <mergeCell ref="AM14:AM16"/>
    <mergeCell ref="AM17:AM18"/>
    <mergeCell ref="AM19:AM21"/>
    <mergeCell ref="AM22:AM23"/>
    <mergeCell ref="AM24:AM25"/>
    <mergeCell ref="AM26:AM32"/>
    <mergeCell ref="Y50:Y53"/>
    <mergeCell ref="Y54:Y57"/>
    <mergeCell ref="Y58:Y60"/>
    <mergeCell ref="Z5:Z6"/>
    <mergeCell ref="Z7:Z9"/>
    <mergeCell ref="Z10:Z13"/>
    <mergeCell ref="Z14:Z16"/>
    <mergeCell ref="Z17:Z18"/>
    <mergeCell ref="Z19:Z21"/>
    <mergeCell ref="Z22:Z23"/>
    <mergeCell ref="Z24:Z25"/>
    <mergeCell ref="Z26:Z32"/>
    <mergeCell ref="Z33:Z34"/>
    <mergeCell ref="Z35:Z37"/>
    <mergeCell ref="Z38:Z43"/>
    <mergeCell ref="Z45:Z46"/>
    <mergeCell ref="Z47:Z49"/>
    <mergeCell ref="Z50:Z53"/>
    <mergeCell ref="Z54:Z57"/>
    <mergeCell ref="Z58:Z60"/>
    <mergeCell ref="X10:X13"/>
    <mergeCell ref="X47:X49"/>
    <mergeCell ref="Y5:Y6"/>
    <mergeCell ref="Y10:Y13"/>
    <mergeCell ref="Y14:Y16"/>
    <mergeCell ref="Y17:Y18"/>
    <mergeCell ref="Y19:Y21"/>
    <mergeCell ref="Y22:Y23"/>
    <mergeCell ref="Y24:Y25"/>
    <mergeCell ref="Y26:Y32"/>
    <mergeCell ref="Y33:Y34"/>
    <mergeCell ref="Y35:Y37"/>
    <mergeCell ref="Y38:Y43"/>
    <mergeCell ref="Y45:Y46"/>
    <mergeCell ref="Y47:Y49"/>
    <mergeCell ref="E35:E37"/>
    <mergeCell ref="E38:E44"/>
    <mergeCell ref="E45:E46"/>
    <mergeCell ref="E47:E49"/>
    <mergeCell ref="E50:E53"/>
    <mergeCell ref="E54:E57"/>
    <mergeCell ref="E58:E60"/>
    <mergeCell ref="F7:F9"/>
    <mergeCell ref="F10:F13"/>
    <mergeCell ref="F14:F16"/>
    <mergeCell ref="F17:F18"/>
    <mergeCell ref="F19:F21"/>
    <mergeCell ref="F22:F23"/>
    <mergeCell ref="F24:F25"/>
    <mergeCell ref="F26:F32"/>
    <mergeCell ref="F33:F34"/>
    <mergeCell ref="F35:F37"/>
    <mergeCell ref="F38:F44"/>
    <mergeCell ref="F45:F46"/>
    <mergeCell ref="F47:F49"/>
    <mergeCell ref="F50:F53"/>
    <mergeCell ref="F54:F57"/>
    <mergeCell ref="F58:F60"/>
    <mergeCell ref="E7:E9"/>
    <mergeCell ref="E10:E13"/>
    <mergeCell ref="E14:E16"/>
    <mergeCell ref="E17:E18"/>
    <mergeCell ref="E19:E21"/>
    <mergeCell ref="E22:E23"/>
    <mergeCell ref="E24:E25"/>
    <mergeCell ref="E26:E32"/>
    <mergeCell ref="E33:E34"/>
    <mergeCell ref="C35:C37"/>
    <mergeCell ref="C38:C44"/>
    <mergeCell ref="C45:C46"/>
    <mergeCell ref="C47:C49"/>
    <mergeCell ref="C50:C53"/>
    <mergeCell ref="C54:C57"/>
    <mergeCell ref="C58:C60"/>
    <mergeCell ref="D7:D9"/>
    <mergeCell ref="D10:D13"/>
    <mergeCell ref="D14:D16"/>
    <mergeCell ref="D17:D18"/>
    <mergeCell ref="D19:D21"/>
    <mergeCell ref="D22:D23"/>
    <mergeCell ref="D24:D25"/>
    <mergeCell ref="D26:D32"/>
    <mergeCell ref="D33:D34"/>
    <mergeCell ref="D35:D37"/>
    <mergeCell ref="D38:D44"/>
    <mergeCell ref="D45:D46"/>
    <mergeCell ref="D47:D49"/>
    <mergeCell ref="D50:D53"/>
    <mergeCell ref="D54:D57"/>
    <mergeCell ref="D58:D60"/>
    <mergeCell ref="C7:C9"/>
    <mergeCell ref="C10:C13"/>
    <mergeCell ref="C14:C16"/>
    <mergeCell ref="C17:C18"/>
    <mergeCell ref="C19:C21"/>
    <mergeCell ref="C22:C23"/>
    <mergeCell ref="C24:C25"/>
    <mergeCell ref="C26:C32"/>
    <mergeCell ref="C33:C34"/>
    <mergeCell ref="A35:A37"/>
    <mergeCell ref="A38:A44"/>
    <mergeCell ref="A45:A46"/>
    <mergeCell ref="A47:A49"/>
    <mergeCell ref="A50:A53"/>
    <mergeCell ref="A54:A57"/>
    <mergeCell ref="A58:A60"/>
    <mergeCell ref="B7:B9"/>
    <mergeCell ref="B10:B13"/>
    <mergeCell ref="B14:B16"/>
    <mergeCell ref="B17:B18"/>
    <mergeCell ref="B19:B21"/>
    <mergeCell ref="B22:B23"/>
    <mergeCell ref="B24:B25"/>
    <mergeCell ref="B26:B32"/>
    <mergeCell ref="B33:B34"/>
    <mergeCell ref="B35:B37"/>
    <mergeCell ref="B38:B44"/>
    <mergeCell ref="B45:B46"/>
    <mergeCell ref="B47:B49"/>
    <mergeCell ref="B50:B53"/>
    <mergeCell ref="B54:B57"/>
    <mergeCell ref="B58:B60"/>
    <mergeCell ref="A7:A9"/>
    <mergeCell ref="A10:A13"/>
    <mergeCell ref="A14:A16"/>
    <mergeCell ref="A17:A18"/>
    <mergeCell ref="A19:A21"/>
    <mergeCell ref="A22:A23"/>
    <mergeCell ref="A24:A25"/>
    <mergeCell ref="A26:A32"/>
    <mergeCell ref="A33:A34"/>
    <mergeCell ref="A1:BC1"/>
    <mergeCell ref="G2:AZ2"/>
    <mergeCell ref="G5:I5"/>
    <mergeCell ref="J5:K5"/>
    <mergeCell ref="M5:N5"/>
    <mergeCell ref="P5:Q5"/>
    <mergeCell ref="S5:T5"/>
    <mergeCell ref="V5:W5"/>
    <mergeCell ref="AA5:AB5"/>
    <mergeCell ref="AD5:AE5"/>
    <mergeCell ref="AG5:AH5"/>
    <mergeCell ref="AJ5:AK5"/>
    <mergeCell ref="AO5:AP5"/>
    <mergeCell ref="AR5:AS5"/>
    <mergeCell ref="AU5:AV5"/>
    <mergeCell ref="AY5:AY6"/>
    <mergeCell ref="BA3:BA6"/>
    <mergeCell ref="BC2:BC6"/>
  </mergeCells>
  <phoneticPr fontId="9" type="noConversion"/>
  <pageMargins left="0.34" right="0.26" top="0.06" bottom="0.05" header="0.01"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排名</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侯孟阳</dc:creator>
  <cp:lastModifiedBy>WRGHO</cp:lastModifiedBy>
  <dcterms:created xsi:type="dcterms:W3CDTF">2022-09-26T11:00:00Z</dcterms:created>
  <dcterms:modified xsi:type="dcterms:W3CDTF">2022-09-28T02:54:09Z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A638F8204CE94D07BEF72D69637BD3D1</vt:lpwstr>
  </property>
  <property fmtid="{D5CDD505-2E9C-101B-9397-08002B2CF9AE}" pid="3" name="KSOProductBuildVer">
    <vt:lpwstr>2052-11.1.0.11411</vt:lpwstr>
  </property>
</Properties>
</file>